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Upravni i Skupština\1. Upravni odbor\73. Sjednica Upravnog odbora\"/>
    </mc:Choice>
  </mc:AlternateContent>
  <xr:revisionPtr revIDLastSave="0" documentId="13_ncr:1_{BD158E3F-A1AA-49FD-9CD6-4C962661E6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INANCIJSKI PLAN ZA 2023." sheetId="8" r:id="rId1"/>
    <sheet name="Pojašnjenje" sheetId="9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9" l="1"/>
  <c r="E6" i="9"/>
  <c r="E5" i="9"/>
  <c r="E4" i="9"/>
  <c r="H34" i="8"/>
  <c r="H32" i="8"/>
  <c r="H73" i="8" s="1"/>
  <c r="H29" i="8"/>
  <c r="G72" i="8"/>
  <c r="G73" i="8"/>
  <c r="G71" i="8"/>
  <c r="G69" i="8"/>
  <c r="I29" i="9"/>
  <c r="J23" i="9"/>
  <c r="K21" i="9"/>
  <c r="K20" i="9"/>
  <c r="K19" i="9"/>
  <c r="K18" i="9"/>
  <c r="K17" i="9"/>
  <c r="K16" i="9"/>
  <c r="K15" i="9"/>
  <c r="K14" i="9"/>
  <c r="K11" i="9"/>
  <c r="K10" i="9"/>
  <c r="K9" i="9"/>
  <c r="K8" i="9"/>
  <c r="K7" i="9"/>
  <c r="E3" i="9"/>
  <c r="H71" i="8"/>
  <c r="H69" i="8"/>
  <c r="H72" i="8"/>
  <c r="E7" i="9" l="1"/>
  <c r="K23" i="9"/>
  <c r="G75" i="8"/>
  <c r="H75" i="8"/>
  <c r="B20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Željko Strunjak</author>
  </authors>
  <commentList>
    <comment ref="A4" authorId="0" shapeId="0" xr:uid="{05885CF8-ABBD-4CF3-8A8A-249B1E827091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Od 1. siječnja 2010. godine sve neprofitne organizacije dužne su prijaviti se u Registar ako već nisu da im bude dodijeljen RNO broj (uputa na stranici Novisti). Upis RNO-a je obvezan.</t>
        </r>
      </text>
    </comment>
    <comment ref="D4" authorId="0" shapeId="0" xr:uid="{DDD4D0A4-F285-4BD6-925D-2D7F108D736C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Matični broj je obvezan unos. Sve dok sve neprofitne organizacije ne dobiju RNO osnovni je kriterij prepoznavanja neprofitne organizacije. Unosi se kao brojevna vrijednost (bez vodećih nula), a nakon unosa prikazat će se s vodećim nulama. Ako ga unesete i s vodećim nulama, bit će prihvaćen ako osim brojeva ne upišete neki nebrojevni znak.</t>
        </r>
      </text>
    </comment>
    <comment ref="A6" authorId="0" shapeId="0" xr:uid="{035550D5-4126-4BBF-A3B7-D096AC0AED45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Upisuje se skraćeni naziv proračunskog korisnika.</t>
        </r>
      </text>
    </comment>
    <comment ref="A8" authorId="0" shapeId="0" xr:uid="{1738D3D8-8A09-4BA7-80DA-FB8682B9BC87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samo broj pošte bez naziva pripadajućeg mjesta, Excel datoteka dozvoljava unos poštanskog broja u granicama 10000 do 60000.</t>
        </r>
      </text>
    </comment>
    <comment ref="D8" authorId="0" shapeId="0" xr:uid="{9964E7A9-F5BD-43FA-8EC4-792A04D53DE2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puni naziv mjesta sjedišta neprofitne organizacije, ne skraćujte nazive mjesta tipa ZGB., SLAV. BROD ili SL. BROD. </t>
        </r>
      </text>
    </comment>
    <comment ref="A10" authorId="0" shapeId="0" xr:uid="{AA68FDE5-8F27-4F6A-9AF8-58E6086A1A44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Upišite puni naziv ulice i kućni broj te dodatak kućnom broju ako postoji (primjerice Ilica 111 A)</t>
        </r>
      </text>
    </comment>
    <comment ref="A12" authorId="0" shapeId="0" xr:uid="{44ADB05C-0B65-4BC7-BF2F-526F4A45F1C3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županije i šifra općine unose se samo kao broj, bez naziva županije ili općine. Ako ne znate napamet koja Vam je šifra županije i/ili općine, šifrarnik županija i općina imate na radnom listu "ZupOpc"</t>
        </r>
      </text>
    </comment>
    <comment ref="A14" authorId="0" shapeId="0" xr:uid="{4597BF19-2920-4A5B-AAF6-C080C180F95C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djelatnosti se od 2009. godine umjesto na 5, unosi na 4 znamenake prema Nacionalnoj klasifikaciji djelatnosti 2007 (NKD 2007). Djelatnost se upisuje kao brojevna vrijednost. Ako je upišete i kao tekstualnu vrijednost koja se sastoji od brojeva, a ne nekih drugih znakova bit će ispravno prepoznata. Djelatnosti koje počinju s vodećom nulom mogu se upisati i s nulom i bez nje, program će prihvatiti obje, ako je upišete bez vodeće nule prikazat će se s vodećom nulom.</t>
        </r>
      </text>
    </comment>
    <comment ref="A78" authorId="0" shapeId="0" xr:uid="{01CCEAD3-9848-45DD-9B53-913AB40BDE84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ime i prezime zakonskog predstavnika koji potpisuje izvještaj (bez titule, funkcije ili nekog drugog dodatka).</t>
        </r>
      </text>
    </comment>
    <comment ref="A81" authorId="0" shapeId="0" xr:uid="{59CF6A75-DD72-4C6F-82D5-571B2A0FD4B9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službena adresa e-pošte obveznika. Ne unosi se adresa osobe za kontaktiranje. </t>
        </r>
      </text>
    </comment>
  </commentList>
</comments>
</file>

<file path=xl/sharedStrings.xml><?xml version="1.0" encoding="utf-8"?>
<sst xmlns="http://schemas.openxmlformats.org/spreadsheetml/2006/main" count="193" uniqueCount="183">
  <si>
    <t>Broj registra (RNO):</t>
  </si>
  <si>
    <t>Matični broj:</t>
  </si>
  <si>
    <t>Naziv obveznika:</t>
  </si>
  <si>
    <t>LOKALNA AKCIJSKA GRUPA VUKA - DUNAV</t>
  </si>
  <si>
    <t>Poštanski broj:</t>
  </si>
  <si>
    <t>Mjesto:</t>
  </si>
  <si>
    <t>ANTUNOVAC</t>
  </si>
  <si>
    <t>Adresa sjedišta:</t>
  </si>
  <si>
    <t>Šifra općine:</t>
  </si>
  <si>
    <t>Grad/općina: ANTUNOVAC, žup.:OSIJEČKO-BARANJSKA</t>
  </si>
  <si>
    <t>Šifra djelatnosti:</t>
  </si>
  <si>
    <t>Djelatnost: Djelatnosti ostalih članskih organizacija, d. n.</t>
  </si>
  <si>
    <t>Račun iz rač. plana</t>
  </si>
  <si>
    <t>OPIS</t>
  </si>
  <si>
    <t>3</t>
  </si>
  <si>
    <t>31</t>
  </si>
  <si>
    <t>32</t>
  </si>
  <si>
    <t xml:space="preserve">Prihodi od članarina i članskih doprinosa </t>
  </si>
  <si>
    <t>33</t>
  </si>
  <si>
    <t>Prihodi po posebnim propisima</t>
  </si>
  <si>
    <t>34</t>
  </si>
  <si>
    <t xml:space="preserve">Prihodi od imovine </t>
  </si>
  <si>
    <t>35</t>
  </si>
  <si>
    <t>Prihodi od donacija</t>
  </si>
  <si>
    <t>36</t>
  </si>
  <si>
    <t xml:space="preserve">Ostali prihodi </t>
  </si>
  <si>
    <t>37</t>
  </si>
  <si>
    <t>Prihodi od povezanih neprofitnih organizacija</t>
  </si>
  <si>
    <t>4</t>
  </si>
  <si>
    <t>41</t>
  </si>
  <si>
    <t>Rashodi za radnike</t>
  </si>
  <si>
    <t>42</t>
  </si>
  <si>
    <t xml:space="preserve">Materijalni rashodi </t>
  </si>
  <si>
    <t>43</t>
  </si>
  <si>
    <t>Rashodi amortizacije</t>
  </si>
  <si>
    <t>44</t>
  </si>
  <si>
    <t xml:space="preserve">Financijski rashodi </t>
  </si>
  <si>
    <t>45</t>
  </si>
  <si>
    <t xml:space="preserve">Donacije </t>
  </si>
  <si>
    <t>46</t>
  </si>
  <si>
    <t xml:space="preserve">Ostali rashodi </t>
  </si>
  <si>
    <t>47</t>
  </si>
  <si>
    <t xml:space="preserve">Rashodi vezani uz financiranje povezanih neprofitnih organizacija </t>
  </si>
  <si>
    <t>DODATNI PODACI</t>
  </si>
  <si>
    <t>Prosječan broj radnika na osnovi stanja krajem izvještajnog razdoblja (cijeli broj)</t>
  </si>
  <si>
    <t>Prosječan broj radnika na osnovi sati rada (cijeli broj)</t>
  </si>
  <si>
    <t>Broj volontera</t>
  </si>
  <si>
    <t>Broj sati volontiranja</t>
  </si>
  <si>
    <t>3311</t>
  </si>
  <si>
    <t xml:space="preserve">Prihodi po posebnim propisima iz proračuna </t>
  </si>
  <si>
    <t>412</t>
  </si>
  <si>
    <t>Ostali rashodi za radnike</t>
  </si>
  <si>
    <t>413</t>
  </si>
  <si>
    <t xml:space="preserve">Doprinosi na plaće </t>
  </si>
  <si>
    <t>4211</t>
  </si>
  <si>
    <t>Službena putovanja</t>
  </si>
  <si>
    <t>4212</t>
  </si>
  <si>
    <t>Naknade za prijevoz, za rad na terenu i odvojeni život</t>
  </si>
  <si>
    <t>422</t>
  </si>
  <si>
    <t>Naknade članovima u predstavničkim i izvršnim tijelima, povjerenstvima i slično</t>
  </si>
  <si>
    <t>423</t>
  </si>
  <si>
    <t>Naknade volonterima</t>
  </si>
  <si>
    <t>424</t>
  </si>
  <si>
    <t>Naknade ostalim osobama izvan radnog odnosa</t>
  </si>
  <si>
    <t>4241</t>
  </si>
  <si>
    <t>Naknade za obavljanje aktivnosti</t>
  </si>
  <si>
    <t>425</t>
  </si>
  <si>
    <t xml:space="preserve">Rashodi za usluge </t>
  </si>
  <si>
    <t>4257</t>
  </si>
  <si>
    <t>Intelektualne i osobne usluge</t>
  </si>
  <si>
    <t>426</t>
  </si>
  <si>
    <t>Rashodi za materijal i energiju</t>
  </si>
  <si>
    <t>4291</t>
  </si>
  <si>
    <t>Premije osiguranja</t>
  </si>
  <si>
    <t>4292</t>
  </si>
  <si>
    <t>Reprezentacija</t>
  </si>
  <si>
    <t>4293</t>
  </si>
  <si>
    <t>Članarine</t>
  </si>
  <si>
    <t>4431</t>
  </si>
  <si>
    <t>Bankarske usluge i usluge platnog prometa</t>
  </si>
  <si>
    <t>4512</t>
  </si>
  <si>
    <t>Stipendije</t>
  </si>
  <si>
    <t>452</t>
  </si>
  <si>
    <t>Kapitalne donacije</t>
  </si>
  <si>
    <t>4623</t>
  </si>
  <si>
    <t>Rashodi za ostala porezna davanja</t>
  </si>
  <si>
    <t>Opis stavke</t>
  </si>
  <si>
    <t>Zakonski predstavnik</t>
  </si>
  <si>
    <t>Adresa e-pošte:</t>
  </si>
  <si>
    <t>Prihodi od prodaje roba i pružanja usluga (gospodarska djelatnost)</t>
  </si>
  <si>
    <t>41111</t>
  </si>
  <si>
    <t>Ukupno prihodi</t>
  </si>
  <si>
    <t>Ukupno rashodi</t>
  </si>
  <si>
    <t>Višak p/r</t>
  </si>
  <si>
    <t>43110</t>
  </si>
  <si>
    <t>Amortizacija do propisanih stopa</t>
  </si>
  <si>
    <t>2</t>
  </si>
  <si>
    <t>Obveze</t>
  </si>
  <si>
    <t>26</t>
  </si>
  <si>
    <t>Obveze za zajmove</t>
  </si>
  <si>
    <t xml:space="preserve">Prihodi </t>
  </si>
  <si>
    <t xml:space="preserve">Rashodi </t>
  </si>
  <si>
    <t>5</t>
  </si>
  <si>
    <t>Rezultat poslovanja</t>
  </si>
  <si>
    <t>52</t>
  </si>
  <si>
    <t>Višak prihoda iz prethodnog razdoblja</t>
  </si>
  <si>
    <t>2611</t>
  </si>
  <si>
    <t>Obveze za zajmove u zemlji</t>
  </si>
  <si>
    <t xml:space="preserve">Plaće </t>
  </si>
  <si>
    <t xml:space="preserve">Kontrolni zbroj </t>
  </si>
  <si>
    <t>Ukupno obveze</t>
  </si>
  <si>
    <t>Ukupno višak prihoda iz prethodnog razdoblja</t>
  </si>
  <si>
    <t xml:space="preserve">     2</t>
  </si>
  <si>
    <t xml:space="preserve">     3</t>
  </si>
  <si>
    <t xml:space="preserve">    4</t>
  </si>
  <si>
    <t xml:space="preserve">    5</t>
  </si>
  <si>
    <t>info@lagvuka-dunav.hr</t>
  </si>
  <si>
    <t>DAVOR TUBANJSKI</t>
  </si>
  <si>
    <t>GOSPODARSKA ZONA ANTUNOVAC 23</t>
  </si>
  <si>
    <t>38</t>
  </si>
  <si>
    <t xml:space="preserve"> FINANCIJSKI PLAN</t>
  </si>
  <si>
    <t>ČEPIN</t>
  </si>
  <si>
    <t>ERDUT</t>
  </si>
  <si>
    <t>ERNESTINOVO</t>
  </si>
  <si>
    <t>ŠODOLOVCI</t>
  </si>
  <si>
    <t>VLADISLAVCI</t>
  </si>
  <si>
    <t>VUKA</t>
  </si>
  <si>
    <t>VIŠNJEVAC</t>
  </si>
  <si>
    <t>TENJA</t>
  </si>
  <si>
    <t>SARVAŠ</t>
  </si>
  <si>
    <t>JOSIPOVAC</t>
  </si>
  <si>
    <t>BRIJEST</t>
  </si>
  <si>
    <t>KLISA</t>
  </si>
  <si>
    <t>EUR</t>
  </si>
  <si>
    <t xml:space="preserve">32 - Prihodi od članarina i članskih doprinosa </t>
  </si>
  <si>
    <t>BR. STAN.</t>
  </si>
  <si>
    <t>JLS</t>
  </si>
  <si>
    <t>UKUPNO</t>
  </si>
  <si>
    <t>4293 - Članarine</t>
  </si>
  <si>
    <t>Leader</t>
  </si>
  <si>
    <t>HMRR</t>
  </si>
  <si>
    <t>426 - Rashodi za materijal i energiju</t>
  </si>
  <si>
    <t>Režije</t>
  </si>
  <si>
    <t>Uredski materijal</t>
  </si>
  <si>
    <t>Prihodi od provedbe projekta suradnje 19.3.2.</t>
  </si>
  <si>
    <t>Članarine fizičkih i pravnih osoba</t>
  </si>
  <si>
    <t>iznosi u eurima</t>
  </si>
  <si>
    <t>plaće</t>
  </si>
  <si>
    <t>voditelj</t>
  </si>
  <si>
    <t>stručni suradnik</t>
  </si>
  <si>
    <t>rashodi za djelatnike</t>
  </si>
  <si>
    <t xml:space="preserve">putni trošak </t>
  </si>
  <si>
    <t>Ivana (12 mj)</t>
  </si>
  <si>
    <t>eur</t>
  </si>
  <si>
    <t xml:space="preserve">eur ukupno </t>
  </si>
  <si>
    <t>bruto 2eur</t>
  </si>
  <si>
    <t>administrativni</t>
  </si>
  <si>
    <t>božićnica</t>
  </si>
  <si>
    <t>uskrsnica</t>
  </si>
  <si>
    <t>dar za dijete</t>
  </si>
  <si>
    <t>ukupno rashodi za djelatnike</t>
  </si>
  <si>
    <t>40% bruto 2 za neizravne</t>
  </si>
  <si>
    <t>Ostali prihodi:</t>
  </si>
  <si>
    <t>zzi intervencija 77.06</t>
  </si>
  <si>
    <t>prihodi projekta suradnje</t>
  </si>
  <si>
    <t>3. projekt</t>
  </si>
  <si>
    <t>2. projekt suradnje</t>
  </si>
  <si>
    <t xml:space="preserve">radionice </t>
  </si>
  <si>
    <t>intelektualne i osobne usluge - revizija, ocjenjivački odbor, predavači na radionicama</t>
  </si>
  <si>
    <t xml:space="preserve">Plan za 1. 1.2024.  - 31.12.2024. </t>
  </si>
  <si>
    <t>ZA 2025. GODINU</t>
  </si>
  <si>
    <t>za razdoblje 1. siječnja do 31. prosinca 2025.</t>
  </si>
  <si>
    <t xml:space="preserve">Plan za 1. 1.2025.  - 31.12.2025. </t>
  </si>
  <si>
    <t>referent za financije</t>
  </si>
  <si>
    <t>Mirna (8 mj)</t>
  </si>
  <si>
    <t>Matija(6 mj)</t>
  </si>
  <si>
    <t>Anamarija (6)</t>
  </si>
  <si>
    <t>Tea (6)</t>
  </si>
  <si>
    <t>40% od 88.443,38 = 53.066,02 (35.377,35)</t>
  </si>
  <si>
    <t>višak sredstava iz 2024. prenesen u 2025. iznosi 85.228 kn</t>
  </si>
  <si>
    <t>1612 EUR</t>
  </si>
  <si>
    <t>10.000</t>
  </si>
  <si>
    <t>Promo materijal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</si>
</sst>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"/>
    <numFmt numFmtId="165" formatCode="00000000"/>
    <numFmt numFmtId="166" formatCode="0000"/>
    <numFmt numFmtId="167" formatCode="#,##0.00\ [$EUR]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color indexed="22"/>
      <name val="Arial"/>
      <family val="2"/>
      <charset val="238"/>
    </font>
    <font>
      <b/>
      <sz val="8"/>
      <color indexed="22"/>
      <name val="Arial"/>
      <family val="2"/>
      <charset val="238"/>
    </font>
    <font>
      <sz val="8"/>
      <name val="Arial"/>
      <family val="2"/>
      <charset val="238"/>
    </font>
    <font>
      <b/>
      <sz val="8"/>
      <color indexed="56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8"/>
      <color indexed="9"/>
      <name val="Arial"/>
      <family val="2"/>
      <charset val="238"/>
    </font>
    <font>
      <sz val="10"/>
      <color indexed="8"/>
      <name val="MS Sans Serif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8" tint="-0.49998474074526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4" tint="-0.499984740745262"/>
      <name val="Arial"/>
      <family val="2"/>
      <charset val="238"/>
    </font>
    <font>
      <sz val="10"/>
      <color theme="4" tint="-0.499984740745262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/>
      </right>
      <top style="thin">
        <color theme="1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8">
    <xf numFmtId="0" fontId="0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" fillId="0" borderId="0"/>
    <xf numFmtId="0" fontId="20" fillId="0" borderId="0"/>
    <xf numFmtId="0" fontId="22" fillId="0" borderId="0" applyNumberFormat="0" applyFill="0" applyBorder="0" applyAlignment="0" applyProtection="0"/>
  </cellStyleXfs>
  <cellXfs count="122">
    <xf numFmtId="0" fontId="0" fillId="0" borderId="0" xfId="0"/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Alignment="1">
      <alignment horizontal="right" vertical="center" shrinkToFit="1"/>
    </xf>
    <xf numFmtId="165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right" vertical="center" shrinkToFit="1"/>
    </xf>
    <xf numFmtId="0" fontId="8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1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vertical="center"/>
    </xf>
    <xf numFmtId="3" fontId="7" fillId="2" borderId="1" xfId="0" applyNumberFormat="1" applyFont="1" applyFill="1" applyBorder="1" applyAlignment="1" applyProtection="1">
      <alignment horizontal="center" vertical="center"/>
      <protection locked="0"/>
    </xf>
    <xf numFmtId="3" fontId="8" fillId="0" borderId="0" xfId="0" applyNumberFormat="1" applyFont="1" applyAlignment="1">
      <alignment vertical="center"/>
    </xf>
    <xf numFmtId="166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 wrapText="1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3" fontId="8" fillId="0" borderId="9" xfId="3" applyNumberFormat="1" applyFont="1" applyBorder="1" applyAlignment="1" applyProtection="1">
      <alignment vertical="center" shrinkToFit="1"/>
      <protection locked="0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49" fontId="8" fillId="0" borderId="13" xfId="2" applyNumberFormat="1" applyFont="1" applyBorder="1" applyAlignment="1">
      <alignment horizontal="right" vertical="center" indent="1"/>
    </xf>
    <xf numFmtId="3" fontId="8" fillId="0" borderId="14" xfId="0" applyNumberFormat="1" applyFont="1" applyBorder="1" applyAlignment="1" applyProtection="1">
      <alignment vertical="center" shrinkToFit="1"/>
      <protection locked="0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  <protection hidden="1"/>
    </xf>
    <xf numFmtId="0" fontId="14" fillId="3" borderId="14" xfId="0" applyFont="1" applyFill="1" applyBorder="1" applyAlignment="1" applyProtection="1">
      <alignment horizontal="center" vertical="center" wrapText="1"/>
      <protection hidden="1"/>
    </xf>
    <xf numFmtId="49" fontId="8" fillId="0" borderId="15" xfId="2" applyNumberFormat="1" applyFont="1" applyBorder="1" applyAlignment="1">
      <alignment horizontal="left" vertical="center"/>
    </xf>
    <xf numFmtId="3" fontId="8" fillId="2" borderId="17" xfId="0" applyNumberFormat="1" applyFont="1" applyFill="1" applyBorder="1" applyAlignment="1" applyProtection="1">
      <alignment vertical="center" shrinkToFit="1"/>
      <protection hidden="1"/>
    </xf>
    <xf numFmtId="49" fontId="6" fillId="0" borderId="13" xfId="2" applyNumberFormat="1" applyFont="1" applyBorder="1" applyAlignment="1">
      <alignment horizontal="center" vertical="center"/>
    </xf>
    <xf numFmtId="3" fontId="23" fillId="0" borderId="14" xfId="0" applyNumberFormat="1" applyFont="1" applyBorder="1" applyAlignment="1" applyProtection="1">
      <alignment vertical="center" shrinkToFit="1"/>
      <protection locked="0"/>
    </xf>
    <xf numFmtId="3" fontId="23" fillId="0" borderId="9" xfId="3" applyNumberFormat="1" applyFont="1" applyBorder="1" applyAlignment="1" applyProtection="1">
      <alignment vertical="center" shrinkToFit="1"/>
      <protection locked="0"/>
    </xf>
    <xf numFmtId="0" fontId="0" fillId="0" borderId="0" xfId="0" applyAlignment="1">
      <alignment horizontal="center" vertical="center"/>
    </xf>
    <xf numFmtId="0" fontId="24" fillId="5" borderId="0" xfId="0" applyFont="1" applyFill="1" applyAlignment="1">
      <alignment horizontal="center"/>
    </xf>
    <xf numFmtId="0" fontId="24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4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4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3" fontId="8" fillId="8" borderId="14" xfId="0" applyNumberFormat="1" applyFont="1" applyFill="1" applyBorder="1" applyAlignment="1" applyProtection="1">
      <alignment vertical="center" shrinkToFit="1"/>
      <protection hidden="1"/>
    </xf>
    <xf numFmtId="3" fontId="8" fillId="8" borderId="14" xfId="0" applyNumberFormat="1" applyFont="1" applyFill="1" applyBorder="1" applyAlignment="1" applyProtection="1">
      <alignment vertical="center" shrinkToFit="1"/>
      <protection locked="0"/>
    </xf>
    <xf numFmtId="3" fontId="21" fillId="0" borderId="14" xfId="0" applyNumberFormat="1" applyFont="1" applyBorder="1" applyAlignment="1" applyProtection="1">
      <alignment vertical="center" shrinkToFit="1"/>
      <protection locked="0"/>
    </xf>
    <xf numFmtId="49" fontId="21" fillId="0" borderId="13" xfId="2" applyNumberFormat="1" applyFont="1" applyBorder="1" applyAlignment="1">
      <alignment horizontal="right" vertical="center" indent="1"/>
    </xf>
    <xf numFmtId="49" fontId="6" fillId="8" borderId="13" xfId="2" applyNumberFormat="1" applyFont="1" applyFill="1" applyBorder="1" applyAlignment="1">
      <alignment horizontal="right" vertical="center" indent="1"/>
    </xf>
    <xf numFmtId="49" fontId="8" fillId="8" borderId="13" xfId="2" applyNumberFormat="1" applyFont="1" applyFill="1" applyBorder="1" applyAlignment="1">
      <alignment horizontal="right" vertical="center" indent="1"/>
    </xf>
    <xf numFmtId="0" fontId="0" fillId="9" borderId="0" xfId="0" applyFill="1"/>
    <xf numFmtId="2" fontId="0" fillId="0" borderId="0" xfId="0" applyNumberFormat="1"/>
    <xf numFmtId="2" fontId="0" fillId="9" borderId="0" xfId="0" applyNumberFormat="1" applyFill="1"/>
    <xf numFmtId="0" fontId="0" fillId="10" borderId="0" xfId="0" applyFill="1"/>
    <xf numFmtId="0" fontId="13" fillId="0" borderId="0" xfId="0" applyFont="1" applyAlignment="1">
      <alignment horizontal="center"/>
    </xf>
    <xf numFmtId="4" fontId="0" fillId="0" borderId="0" xfId="0" applyNumberFormat="1"/>
    <xf numFmtId="3" fontId="0" fillId="0" borderId="0" xfId="0" applyNumberFormat="1"/>
    <xf numFmtId="3" fontId="0" fillId="10" borderId="0" xfId="0" applyNumberFormat="1" applyFill="1"/>
    <xf numFmtId="167" fontId="0" fillId="10" borderId="0" xfId="0" applyNumberFormat="1" applyFill="1"/>
    <xf numFmtId="0" fontId="0" fillId="0" borderId="0" xfId="0" applyAlignment="1">
      <alignment horizontal="center"/>
    </xf>
    <xf numFmtId="0" fontId="26" fillId="0" borderId="0" xfId="0" applyFont="1" applyAlignment="1">
      <alignment horizontal="center"/>
    </xf>
    <xf numFmtId="49" fontId="27" fillId="11" borderId="13" xfId="2" applyNumberFormat="1" applyFont="1" applyFill="1" applyBorder="1" applyAlignment="1">
      <alignment horizontal="right" vertical="center" indent="1"/>
    </xf>
    <xf numFmtId="3" fontId="28" fillId="11" borderId="14" xfId="0" applyNumberFormat="1" applyFont="1" applyFill="1" applyBorder="1" applyAlignment="1" applyProtection="1">
      <alignment vertical="center" shrinkToFit="1"/>
      <protection hidden="1"/>
    </xf>
    <xf numFmtId="49" fontId="0" fillId="6" borderId="0" xfId="0" applyNumberFormat="1" applyFill="1" applyAlignment="1">
      <alignment horizontal="center"/>
    </xf>
    <xf numFmtId="0" fontId="4" fillId="0" borderId="7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 vertical="top" wrapText="1"/>
      <protection hidden="1"/>
    </xf>
    <xf numFmtId="0" fontId="1" fillId="0" borderId="3" xfId="0" applyFont="1" applyBorder="1" applyAlignment="1" applyProtection="1">
      <alignment horizontal="center" vertical="top" wrapText="1"/>
      <protection hidden="1"/>
    </xf>
    <xf numFmtId="0" fontId="5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 applyProtection="1">
      <alignment horizontal="center" vertical="top"/>
      <protection hidden="1"/>
    </xf>
    <xf numFmtId="0" fontId="6" fillId="0" borderId="0" xfId="0" applyFont="1" applyAlignment="1">
      <alignment horizontal="right" vertical="center" shrinkToFit="1"/>
    </xf>
    <xf numFmtId="0" fontId="8" fillId="0" borderId="0" xfId="0" applyFont="1" applyAlignment="1">
      <alignment horizontal="right" vertical="center" shrinkToFit="1"/>
    </xf>
    <xf numFmtId="1" fontId="7" fillId="2" borderId="2" xfId="0" applyNumberFormat="1" applyFont="1" applyFill="1" applyBorder="1" applyAlignment="1" applyProtection="1">
      <alignment horizontal="left" vertical="center"/>
      <protection locked="0"/>
    </xf>
    <xf numFmtId="1" fontId="7" fillId="2" borderId="3" xfId="0" applyNumberFormat="1" applyFont="1" applyFill="1" applyBorder="1" applyAlignment="1" applyProtection="1">
      <alignment horizontal="left" vertical="center"/>
      <protection locked="0"/>
    </xf>
    <xf numFmtId="49" fontId="6" fillId="8" borderId="9" xfId="0" applyNumberFormat="1" applyFont="1" applyFill="1" applyBorder="1" applyAlignment="1">
      <alignment horizontal="left" vertical="top" wrapText="1"/>
    </xf>
    <xf numFmtId="1" fontId="7" fillId="2" borderId="4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0" fillId="0" borderId="6" xfId="0" applyFont="1" applyBorder="1" applyAlignment="1" applyProtection="1">
      <alignment vertical="center" shrinkToFit="1"/>
      <protection hidden="1"/>
    </xf>
    <xf numFmtId="0" fontId="3" fillId="0" borderId="0" xfId="0" applyFont="1" applyAlignment="1" applyProtection="1">
      <alignment vertical="center" shrinkToFit="1"/>
      <protection hidden="1"/>
    </xf>
    <xf numFmtId="3" fontId="6" fillId="0" borderId="0" xfId="0" applyNumberFormat="1" applyFont="1" applyAlignment="1">
      <alignment horizontal="right" vertical="center" shrinkToFit="1"/>
    </xf>
    <xf numFmtId="0" fontId="10" fillId="0" borderId="0" xfId="0" applyFont="1" applyAlignment="1" applyProtection="1">
      <alignment horizontal="left" vertical="top" wrapText="1"/>
      <protection hidden="1"/>
    </xf>
    <xf numFmtId="0" fontId="11" fillId="0" borderId="0" xfId="0" applyFont="1" applyAlignment="1" applyProtection="1">
      <alignment horizontal="left" vertical="top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14" fillId="3" borderId="11" xfId="1" applyFont="1" applyFill="1" applyBorder="1" applyAlignment="1">
      <alignment horizontal="center" vertical="center"/>
    </xf>
    <xf numFmtId="0" fontId="16" fillId="4" borderId="9" xfId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top" wrapText="1"/>
    </xf>
    <xf numFmtId="49" fontId="6" fillId="8" borderId="9" xfId="0" applyNumberFormat="1" applyFont="1" applyFill="1" applyBorder="1" applyAlignment="1">
      <alignment horizontal="left" vertical="center" wrapText="1"/>
    </xf>
    <xf numFmtId="0" fontId="6" fillId="8" borderId="9" xfId="0" applyFont="1" applyFill="1" applyBorder="1" applyAlignment="1">
      <alignment horizontal="left" vertical="center" wrapText="1"/>
    </xf>
    <xf numFmtId="49" fontId="21" fillId="0" borderId="9" xfId="0" applyNumberFormat="1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19" xfId="0" applyNumberFormat="1" applyFont="1" applyBorder="1" applyAlignment="1">
      <alignment horizontal="left" vertical="center" wrapText="1"/>
    </xf>
    <xf numFmtId="49" fontId="8" fillId="0" borderId="20" xfId="0" applyNumberFormat="1" applyFont="1" applyBorder="1" applyAlignment="1">
      <alignment horizontal="left" vertical="center" wrapText="1"/>
    </xf>
    <xf numFmtId="49" fontId="27" fillId="11" borderId="9" xfId="0" applyNumberFormat="1" applyFont="1" applyFill="1" applyBorder="1" applyAlignment="1">
      <alignment horizontal="left" vertical="center" wrapText="1"/>
    </xf>
    <xf numFmtId="0" fontId="27" fillId="11" borderId="9" xfId="0" applyFont="1" applyFill="1" applyBorder="1" applyAlignment="1">
      <alignment horizontal="left" vertical="center" wrapText="1"/>
    </xf>
    <xf numFmtId="0" fontId="14" fillId="3" borderId="9" xfId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left" vertical="top" wrapText="1"/>
    </xf>
    <xf numFmtId="49" fontId="8" fillId="8" borderId="9" xfId="0" applyNumberFormat="1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shrinkToFit="1"/>
    </xf>
    <xf numFmtId="49" fontId="7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22" fillId="2" borderId="2" xfId="7" applyNumberFormat="1" applyFill="1" applyBorder="1" applyAlignment="1" applyProtection="1">
      <alignment horizontal="left" vertical="center" wrapText="1"/>
      <protection locked="0"/>
    </xf>
    <xf numFmtId="0" fontId="14" fillId="3" borderId="9" xfId="1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>
      <alignment horizontal="left" vertical="center" wrapText="1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4" fillId="7" borderId="0" xfId="0" applyFont="1" applyFill="1" applyAlignment="1">
      <alignment horizontal="center" vertical="center"/>
    </xf>
    <xf numFmtId="0" fontId="24" fillId="5" borderId="0" xfId="0" applyFont="1" applyFill="1" applyAlignment="1">
      <alignment horizontal="center"/>
    </xf>
    <xf numFmtId="0" fontId="24" fillId="5" borderId="0" xfId="0" applyFont="1" applyFill="1" applyAlignment="1">
      <alignment horizontal="center" vertical="center"/>
    </xf>
    <xf numFmtId="0" fontId="24" fillId="6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4" fontId="0" fillId="10" borderId="0" xfId="0" applyNumberFormat="1" applyFill="1" applyAlignment="1">
      <alignment horizontal="center" wrapText="1"/>
    </xf>
    <xf numFmtId="0" fontId="0" fillId="9" borderId="0" xfId="0" applyFill="1" applyAlignment="1">
      <alignment horizontal="center"/>
    </xf>
    <xf numFmtId="0" fontId="25" fillId="0" borderId="0" xfId="0" applyFont="1" applyAlignment="1">
      <alignment horizontal="center"/>
    </xf>
  </cellXfs>
  <cellStyles count="8">
    <cellStyle name="Hiperveza" xfId="7" builtinId="8"/>
    <cellStyle name="Normal 2" xfId="3" xr:uid="{00000000-0005-0000-0000-000001000000}"/>
    <cellStyle name="Normal_Podaci" xfId="2" xr:uid="{00000000-0005-0000-0000-000002000000}"/>
    <cellStyle name="Normal_Sheet1" xfId="1" xr:uid="{00000000-0005-0000-0000-000003000000}"/>
    <cellStyle name="Normalno" xfId="0" builtinId="0"/>
    <cellStyle name="Normalno 2" xfId="4" xr:uid="{00000000-0005-0000-0000-000005000000}"/>
    <cellStyle name="Normalno 3" xfId="5" xr:uid="{00000000-0005-0000-0000-000006000000}"/>
    <cellStyle name="Obično_Knjiga2" xfId="6" xr:uid="{00000000-0005-0000-0000-000007000000}"/>
  </cellStyles>
  <dxfs count="2">
    <dxf>
      <fill>
        <patternFill>
          <bgColor indexed="10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lagvuka-dunav.hr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6C000-0A24-4C3B-ADB4-3505417A1674}">
  <sheetPr>
    <pageSetUpPr fitToPage="1"/>
  </sheetPr>
  <dimension ref="A1:I81"/>
  <sheetViews>
    <sheetView tabSelected="1" topLeftCell="A61" zoomScale="110" zoomScaleNormal="110" workbookViewId="0">
      <selection activeCell="H75" sqref="H75"/>
    </sheetView>
  </sheetViews>
  <sheetFormatPr defaultRowHeight="14.4" x14ac:dyDescent="0.3"/>
  <cols>
    <col min="1" max="1" width="8.6640625" style="4" customWidth="1"/>
    <col min="2" max="2" width="12.6640625" style="4" customWidth="1"/>
    <col min="3" max="3" width="8.6640625" style="4" customWidth="1"/>
    <col min="4" max="4" width="13.88671875" style="4" customWidth="1"/>
    <col min="5" max="5" width="12.6640625" style="4" customWidth="1"/>
    <col min="6" max="6" width="16.21875" style="4" customWidth="1"/>
    <col min="7" max="8" width="22" bestFit="1" customWidth="1"/>
    <col min="9" max="9" width="60.21875" customWidth="1"/>
  </cols>
  <sheetData>
    <row r="1" spans="1:6" ht="22.8" x14ac:dyDescent="0.4">
      <c r="A1" s="65" t="s">
        <v>120</v>
      </c>
      <c r="B1" s="66"/>
      <c r="C1" s="66"/>
      <c r="D1" s="66"/>
      <c r="E1" s="66"/>
      <c r="F1" s="66"/>
    </row>
    <row r="2" spans="1:6" ht="27" customHeight="1" x14ac:dyDescent="0.3">
      <c r="A2" s="67" t="s">
        <v>170</v>
      </c>
      <c r="B2" s="68"/>
      <c r="C2" s="68"/>
      <c r="D2" s="68"/>
      <c r="E2" s="68"/>
      <c r="F2" s="68"/>
    </row>
    <row r="3" spans="1:6" ht="15.6" x14ac:dyDescent="0.3">
      <c r="A3" s="69" t="s">
        <v>171</v>
      </c>
      <c r="B3" s="70"/>
      <c r="C3" s="70"/>
      <c r="D3" s="70"/>
      <c r="E3" s="70"/>
      <c r="F3" s="70"/>
    </row>
    <row r="4" spans="1:6" x14ac:dyDescent="0.3">
      <c r="A4" s="71" t="s">
        <v>0</v>
      </c>
      <c r="B4" s="71"/>
      <c r="C4" s="1">
        <v>209492</v>
      </c>
      <c r="D4" s="2" t="s">
        <v>1</v>
      </c>
      <c r="E4" s="3">
        <v>2861259</v>
      </c>
    </row>
    <row r="5" spans="1:6" x14ac:dyDescent="0.3">
      <c r="A5" s="6"/>
      <c r="B5" s="6"/>
      <c r="C5" s="7"/>
      <c r="D5" s="7"/>
      <c r="E5" s="8"/>
      <c r="F5" s="8"/>
    </row>
    <row r="6" spans="1:6" x14ac:dyDescent="0.3">
      <c r="A6" s="71" t="s">
        <v>2</v>
      </c>
      <c r="B6" s="72"/>
      <c r="C6" s="73" t="s">
        <v>3</v>
      </c>
      <c r="D6" s="74"/>
      <c r="E6" s="74"/>
      <c r="F6" s="74"/>
    </row>
    <row r="7" spans="1:6" x14ac:dyDescent="0.3">
      <c r="A7" s="9"/>
      <c r="B7" s="9"/>
      <c r="C7" s="7"/>
      <c r="D7" s="7"/>
      <c r="E7" s="8"/>
      <c r="F7" s="8"/>
    </row>
    <row r="8" spans="1:6" x14ac:dyDescent="0.3">
      <c r="A8" s="71" t="s">
        <v>4</v>
      </c>
      <c r="B8" s="71"/>
      <c r="C8" s="10">
        <v>31216</v>
      </c>
      <c r="D8" s="5" t="s">
        <v>5</v>
      </c>
      <c r="E8" s="73" t="s">
        <v>6</v>
      </c>
      <c r="F8" s="74"/>
    </row>
    <row r="9" spans="1:6" x14ac:dyDescent="0.3">
      <c r="A9" s="11"/>
      <c r="B9" s="12"/>
      <c r="C9" s="7"/>
      <c r="D9" s="7"/>
      <c r="E9" s="7"/>
      <c r="F9" s="7"/>
    </row>
    <row r="10" spans="1:6" x14ac:dyDescent="0.3">
      <c r="A10" s="71" t="s">
        <v>7</v>
      </c>
      <c r="B10" s="71"/>
      <c r="C10" s="73" t="s">
        <v>118</v>
      </c>
      <c r="D10" s="74"/>
      <c r="E10" s="74"/>
      <c r="F10" s="76"/>
    </row>
    <row r="11" spans="1:6" x14ac:dyDescent="0.3">
      <c r="A11" s="9"/>
      <c r="B11" s="9"/>
      <c r="C11" s="7"/>
      <c r="D11" s="7"/>
      <c r="E11" s="7"/>
      <c r="F11" s="7"/>
    </row>
    <row r="12" spans="1:6" x14ac:dyDescent="0.3">
      <c r="A12" s="77" t="s">
        <v>8</v>
      </c>
      <c r="B12" s="78"/>
      <c r="C12" s="14">
        <v>2</v>
      </c>
      <c r="D12" s="79" t="s">
        <v>9</v>
      </c>
      <c r="E12" s="80"/>
      <c r="F12" s="80"/>
    </row>
    <row r="13" spans="1:6" x14ac:dyDescent="0.3">
      <c r="A13" s="9"/>
      <c r="B13" s="11"/>
      <c r="C13" s="15"/>
      <c r="D13" s="13"/>
      <c r="E13" s="13"/>
      <c r="F13" s="13"/>
    </row>
    <row r="14" spans="1:6" x14ac:dyDescent="0.3">
      <c r="A14" s="81" t="s">
        <v>10</v>
      </c>
      <c r="B14" s="81"/>
      <c r="C14" s="16">
        <v>9499</v>
      </c>
      <c r="D14" s="82" t="s">
        <v>11</v>
      </c>
      <c r="E14" s="83"/>
      <c r="F14" s="83"/>
    </row>
    <row r="15" spans="1:6" x14ac:dyDescent="0.3">
      <c r="A15" s="9"/>
      <c r="B15" s="9"/>
      <c r="C15" s="7"/>
      <c r="D15" s="83"/>
      <c r="E15" s="83"/>
      <c r="F15" s="83"/>
    </row>
    <row r="16" spans="1:6" x14ac:dyDescent="0.3">
      <c r="A16" s="17"/>
      <c r="B16" s="17"/>
      <c r="C16" s="18"/>
      <c r="D16" s="18"/>
      <c r="E16" s="18"/>
      <c r="F16" s="18"/>
    </row>
    <row r="17" spans="1:9" x14ac:dyDescent="0.3">
      <c r="A17" s="84"/>
      <c r="B17" s="85"/>
      <c r="C17" s="85"/>
      <c r="G17" s="55" t="s">
        <v>146</v>
      </c>
      <c r="H17" s="55" t="s">
        <v>146</v>
      </c>
    </row>
    <row r="18" spans="1:9" x14ac:dyDescent="0.3">
      <c r="A18" s="19"/>
      <c r="B18" s="19"/>
      <c r="C18" s="19"/>
      <c r="D18" s="19"/>
      <c r="E18" s="19"/>
      <c r="F18" s="19"/>
    </row>
    <row r="19" spans="1:9" ht="20.399999999999999" x14ac:dyDescent="0.3">
      <c r="A19" s="22" t="s">
        <v>12</v>
      </c>
      <c r="B19" s="86" t="s">
        <v>13</v>
      </c>
      <c r="C19" s="86"/>
      <c r="D19" s="86"/>
      <c r="E19" s="86"/>
      <c r="F19" s="86"/>
      <c r="G19" s="23" t="s">
        <v>169</v>
      </c>
      <c r="H19" s="23" t="s">
        <v>172</v>
      </c>
    </row>
    <row r="20" spans="1:9" x14ac:dyDescent="0.3">
      <c r="A20" s="24">
        <v>1</v>
      </c>
      <c r="B20" s="87">
        <v>2</v>
      </c>
      <c r="C20" s="87"/>
      <c r="D20" s="87"/>
      <c r="E20" s="87"/>
      <c r="F20" s="87"/>
      <c r="G20" s="25"/>
      <c r="H20" s="25"/>
    </row>
    <row r="21" spans="1:9" ht="15" customHeight="1" x14ac:dyDescent="0.3">
      <c r="A21" s="49" t="s">
        <v>96</v>
      </c>
      <c r="B21" s="75" t="s">
        <v>97</v>
      </c>
      <c r="C21" s="75"/>
      <c r="D21" s="75"/>
      <c r="E21" s="75"/>
      <c r="F21" s="75"/>
      <c r="G21" s="46">
        <v>11945</v>
      </c>
      <c r="H21" s="46">
        <v>12000</v>
      </c>
    </row>
    <row r="22" spans="1:9" ht="15" customHeight="1" x14ac:dyDescent="0.3">
      <c r="A22" s="26" t="s">
        <v>98</v>
      </c>
      <c r="B22" s="90" t="s">
        <v>99</v>
      </c>
      <c r="C22" s="90"/>
      <c r="D22" s="90"/>
      <c r="E22" s="90"/>
      <c r="F22" s="90"/>
      <c r="G22" s="27">
        <v>11945</v>
      </c>
      <c r="H22" s="27">
        <v>12000</v>
      </c>
    </row>
    <row r="23" spans="1:9" x14ac:dyDescent="0.3">
      <c r="A23" s="49" t="s">
        <v>14</v>
      </c>
      <c r="B23" s="91" t="s">
        <v>100</v>
      </c>
      <c r="C23" s="92"/>
      <c r="D23" s="92"/>
      <c r="E23" s="92"/>
      <c r="F23" s="92"/>
      <c r="G23" s="45">
        <v>125376</v>
      </c>
      <c r="H23" s="45">
        <v>217815</v>
      </c>
    </row>
    <row r="24" spans="1:9" x14ac:dyDescent="0.3">
      <c r="A24" s="26" t="s">
        <v>15</v>
      </c>
      <c r="B24" s="88" t="s">
        <v>89</v>
      </c>
      <c r="C24" s="89"/>
      <c r="D24" s="89"/>
      <c r="E24" s="89"/>
      <c r="F24" s="89"/>
      <c r="G24" s="27">
        <v>0</v>
      </c>
      <c r="H24" s="27">
        <v>0</v>
      </c>
    </row>
    <row r="25" spans="1:9" x14ac:dyDescent="0.3">
      <c r="A25" s="26" t="s">
        <v>16</v>
      </c>
      <c r="B25" s="88" t="s">
        <v>17</v>
      </c>
      <c r="C25" s="89"/>
      <c r="D25" s="89"/>
      <c r="E25" s="89"/>
      <c r="F25" s="89"/>
      <c r="G25" s="21">
        <v>18653</v>
      </c>
      <c r="H25" s="21">
        <v>18733</v>
      </c>
    </row>
    <row r="26" spans="1:9" x14ac:dyDescent="0.3">
      <c r="A26" s="26" t="s">
        <v>18</v>
      </c>
      <c r="B26" s="88" t="s">
        <v>19</v>
      </c>
      <c r="C26" s="89"/>
      <c r="D26" s="89"/>
      <c r="E26" s="89"/>
      <c r="F26" s="89"/>
      <c r="G26" s="27">
        <v>0</v>
      </c>
      <c r="H26" s="27">
        <v>0</v>
      </c>
    </row>
    <row r="27" spans="1:9" x14ac:dyDescent="0.3">
      <c r="A27" s="26" t="s">
        <v>20</v>
      </c>
      <c r="B27" s="88" t="s">
        <v>21</v>
      </c>
      <c r="C27" s="89"/>
      <c r="D27" s="89"/>
      <c r="E27" s="89"/>
      <c r="F27" s="89"/>
      <c r="G27" s="35">
        <v>1</v>
      </c>
      <c r="H27" s="35">
        <v>1</v>
      </c>
    </row>
    <row r="28" spans="1:9" x14ac:dyDescent="0.3">
      <c r="A28" s="26" t="s">
        <v>22</v>
      </c>
      <c r="B28" s="88" t="s">
        <v>23</v>
      </c>
      <c r="C28" s="89"/>
      <c r="D28" s="89"/>
      <c r="E28" s="89"/>
      <c r="F28" s="89"/>
      <c r="G28" s="27">
        <v>0</v>
      </c>
      <c r="H28" s="27">
        <v>0</v>
      </c>
    </row>
    <row r="29" spans="1:9" x14ac:dyDescent="0.3">
      <c r="A29" s="26" t="s">
        <v>24</v>
      </c>
      <c r="B29" s="93" t="s">
        <v>25</v>
      </c>
      <c r="C29" s="94"/>
      <c r="D29" s="94"/>
      <c r="E29" s="94"/>
      <c r="F29" s="94"/>
      <c r="G29" s="36">
        <v>80000</v>
      </c>
      <c r="H29" s="36">
        <f>116391</f>
        <v>116391</v>
      </c>
      <c r="I29" s="60"/>
    </row>
    <row r="30" spans="1:9" x14ac:dyDescent="0.3">
      <c r="A30" s="26" t="s">
        <v>26</v>
      </c>
      <c r="B30" s="88" t="s">
        <v>27</v>
      </c>
      <c r="C30" s="89"/>
      <c r="D30" s="89"/>
      <c r="E30" s="89"/>
      <c r="F30" s="89"/>
      <c r="G30" s="27">
        <v>0</v>
      </c>
      <c r="H30" s="27">
        <v>0</v>
      </c>
    </row>
    <row r="31" spans="1:9" x14ac:dyDescent="0.3">
      <c r="A31" s="26" t="s">
        <v>119</v>
      </c>
      <c r="B31" s="95" t="s">
        <v>144</v>
      </c>
      <c r="C31" s="96"/>
      <c r="D31" s="96"/>
      <c r="E31" s="96"/>
      <c r="F31" s="97"/>
      <c r="G31" s="27">
        <v>26722</v>
      </c>
      <c r="H31" s="27">
        <v>12691</v>
      </c>
      <c r="I31" s="61"/>
    </row>
    <row r="32" spans="1:9" x14ac:dyDescent="0.3">
      <c r="A32" s="62" t="s">
        <v>28</v>
      </c>
      <c r="B32" s="98" t="s">
        <v>101</v>
      </c>
      <c r="C32" s="99"/>
      <c r="D32" s="99"/>
      <c r="E32" s="99"/>
      <c r="F32" s="99"/>
      <c r="G32" s="63">
        <v>109704</v>
      </c>
      <c r="H32" s="63">
        <f>SUM(H33:H39)</f>
        <v>116374</v>
      </c>
    </row>
    <row r="33" spans="1:8" x14ac:dyDescent="0.3">
      <c r="A33" s="26" t="s">
        <v>29</v>
      </c>
      <c r="B33" s="88" t="s">
        <v>30</v>
      </c>
      <c r="C33" s="89"/>
      <c r="D33" s="89"/>
      <c r="E33" s="89"/>
      <c r="F33" s="89"/>
      <c r="G33" s="36">
        <v>57000</v>
      </c>
      <c r="H33" s="36">
        <v>88443</v>
      </c>
    </row>
    <row r="34" spans="1:8" x14ac:dyDescent="0.3">
      <c r="A34" s="26" t="s">
        <v>31</v>
      </c>
      <c r="B34" s="88" t="s">
        <v>32</v>
      </c>
      <c r="C34" s="89"/>
      <c r="D34" s="89"/>
      <c r="E34" s="89"/>
      <c r="F34" s="89"/>
      <c r="G34" s="21">
        <v>50050</v>
      </c>
      <c r="H34" s="21">
        <f>H52+H53+H54+H55+H56+H57+H58+H59+H60+H61+H62+H63</f>
        <v>25275</v>
      </c>
    </row>
    <row r="35" spans="1:8" x14ac:dyDescent="0.3">
      <c r="A35" s="26" t="s">
        <v>33</v>
      </c>
      <c r="B35" s="88" t="s">
        <v>34</v>
      </c>
      <c r="C35" s="89"/>
      <c r="D35" s="89"/>
      <c r="E35" s="89"/>
      <c r="F35" s="89"/>
      <c r="G35" s="27">
        <v>2256</v>
      </c>
      <c r="H35" s="27">
        <v>2256</v>
      </c>
    </row>
    <row r="36" spans="1:8" x14ac:dyDescent="0.3">
      <c r="A36" s="26" t="s">
        <v>35</v>
      </c>
      <c r="B36" s="88" t="s">
        <v>36</v>
      </c>
      <c r="C36" s="89"/>
      <c r="D36" s="89"/>
      <c r="E36" s="89"/>
      <c r="F36" s="89"/>
      <c r="G36" s="27">
        <v>398</v>
      </c>
      <c r="H36" s="27">
        <v>400</v>
      </c>
    </row>
    <row r="37" spans="1:8" x14ac:dyDescent="0.3">
      <c r="A37" s="26" t="s">
        <v>37</v>
      </c>
      <c r="B37" s="88" t="s">
        <v>38</v>
      </c>
      <c r="C37" s="89"/>
      <c r="D37" s="89"/>
      <c r="E37" s="89"/>
      <c r="F37" s="89"/>
      <c r="G37" s="27">
        <v>0</v>
      </c>
      <c r="H37" s="27">
        <v>0</v>
      </c>
    </row>
    <row r="38" spans="1:8" x14ac:dyDescent="0.3">
      <c r="A38" s="26" t="s">
        <v>39</v>
      </c>
      <c r="B38" s="88" t="s">
        <v>40</v>
      </c>
      <c r="C38" s="89"/>
      <c r="D38" s="89"/>
      <c r="E38" s="89"/>
      <c r="F38" s="89"/>
      <c r="G38" s="35">
        <v>0</v>
      </c>
      <c r="H38" s="35">
        <v>0</v>
      </c>
    </row>
    <row r="39" spans="1:8" x14ac:dyDescent="0.3">
      <c r="A39" s="26" t="s">
        <v>41</v>
      </c>
      <c r="B39" s="88" t="s">
        <v>42</v>
      </c>
      <c r="C39" s="89"/>
      <c r="D39" s="89"/>
      <c r="E39" s="89"/>
      <c r="F39" s="89"/>
      <c r="G39" s="27">
        <v>0</v>
      </c>
      <c r="H39" s="27">
        <v>0</v>
      </c>
    </row>
    <row r="40" spans="1:8" x14ac:dyDescent="0.3">
      <c r="A40" s="49" t="s">
        <v>102</v>
      </c>
      <c r="B40" s="75" t="s">
        <v>103</v>
      </c>
      <c r="C40" s="75"/>
      <c r="D40" s="75"/>
      <c r="E40" s="75"/>
      <c r="F40" s="75"/>
      <c r="G40" s="46">
        <v>10000</v>
      </c>
      <c r="H40" s="46">
        <v>85228</v>
      </c>
    </row>
    <row r="41" spans="1:8" x14ac:dyDescent="0.3">
      <c r="A41" s="26" t="s">
        <v>104</v>
      </c>
      <c r="B41" s="90" t="s">
        <v>105</v>
      </c>
      <c r="C41" s="90"/>
      <c r="D41" s="90"/>
      <c r="E41" s="90"/>
      <c r="F41" s="90"/>
      <c r="G41" s="27">
        <v>10000</v>
      </c>
      <c r="H41" s="27">
        <v>85228</v>
      </c>
    </row>
    <row r="42" spans="1:8" ht="20.399999999999999" x14ac:dyDescent="0.3">
      <c r="A42" s="28" t="s">
        <v>12</v>
      </c>
      <c r="B42" s="100" t="s">
        <v>43</v>
      </c>
      <c r="C42" s="100"/>
      <c r="D42" s="100"/>
      <c r="E42" s="100"/>
      <c r="F42" s="100"/>
      <c r="G42" s="29" t="s">
        <v>169</v>
      </c>
      <c r="H42" s="29" t="s">
        <v>172</v>
      </c>
    </row>
    <row r="43" spans="1:8" ht="26.25" customHeight="1" x14ac:dyDescent="0.3">
      <c r="A43" s="26"/>
      <c r="B43" s="88" t="s">
        <v>44</v>
      </c>
      <c r="C43" s="89"/>
      <c r="D43" s="89"/>
      <c r="E43" s="89"/>
      <c r="F43" s="89"/>
      <c r="G43" s="27">
        <v>3</v>
      </c>
      <c r="H43" s="27">
        <v>3</v>
      </c>
    </row>
    <row r="44" spans="1:8" x14ac:dyDescent="0.3">
      <c r="A44" s="26"/>
      <c r="B44" s="88" t="s">
        <v>45</v>
      </c>
      <c r="C44" s="89"/>
      <c r="D44" s="89"/>
      <c r="E44" s="89"/>
      <c r="F44" s="89"/>
      <c r="G44" s="27">
        <v>3</v>
      </c>
      <c r="H44" s="27">
        <v>3</v>
      </c>
    </row>
    <row r="45" spans="1:8" x14ac:dyDescent="0.3">
      <c r="A45" s="26"/>
      <c r="B45" s="93" t="s">
        <v>46</v>
      </c>
      <c r="C45" s="94"/>
      <c r="D45" s="94"/>
      <c r="E45" s="94"/>
      <c r="F45" s="94"/>
      <c r="G45" s="27">
        <v>3</v>
      </c>
      <c r="H45" s="27">
        <v>6</v>
      </c>
    </row>
    <row r="46" spans="1:8" x14ac:dyDescent="0.3">
      <c r="A46" s="26"/>
      <c r="B46" s="93" t="s">
        <v>47</v>
      </c>
      <c r="C46" s="94"/>
      <c r="D46" s="94"/>
      <c r="E46" s="94"/>
      <c r="F46" s="94"/>
      <c r="G46" s="27">
        <v>80</v>
      </c>
      <c r="H46" s="27">
        <v>100</v>
      </c>
    </row>
    <row r="47" spans="1:8" x14ac:dyDescent="0.3">
      <c r="A47" s="26" t="s">
        <v>106</v>
      </c>
      <c r="B47" s="101" t="s">
        <v>107</v>
      </c>
      <c r="C47" s="101"/>
      <c r="D47" s="101"/>
      <c r="E47" s="101"/>
      <c r="F47" s="101"/>
      <c r="G47" s="27">
        <v>11945</v>
      </c>
      <c r="H47" s="27">
        <v>12000</v>
      </c>
    </row>
    <row r="48" spans="1:8" x14ac:dyDescent="0.3">
      <c r="A48" s="26" t="s">
        <v>48</v>
      </c>
      <c r="B48" s="88" t="s">
        <v>49</v>
      </c>
      <c r="C48" s="89"/>
      <c r="D48" s="89"/>
      <c r="E48" s="89"/>
      <c r="F48" s="89"/>
      <c r="G48" s="27">
        <v>0</v>
      </c>
      <c r="H48" s="27">
        <v>0</v>
      </c>
    </row>
    <row r="49" spans="1:9" x14ac:dyDescent="0.3">
      <c r="A49" s="26" t="s">
        <v>90</v>
      </c>
      <c r="B49" s="88" t="s">
        <v>108</v>
      </c>
      <c r="C49" s="89"/>
      <c r="D49" s="89"/>
      <c r="E49" s="89"/>
      <c r="F49" s="89"/>
      <c r="G49" s="27">
        <v>52565</v>
      </c>
      <c r="H49" s="27">
        <v>88444</v>
      </c>
    </row>
    <row r="50" spans="1:9" x14ac:dyDescent="0.3">
      <c r="A50" s="26" t="s">
        <v>50</v>
      </c>
      <c r="B50" s="88" t="s">
        <v>51</v>
      </c>
      <c r="C50" s="89"/>
      <c r="D50" s="89"/>
      <c r="E50" s="89"/>
      <c r="F50" s="89"/>
      <c r="G50" s="35">
        <v>4200</v>
      </c>
      <c r="H50" s="35">
        <v>4200</v>
      </c>
    </row>
    <row r="51" spans="1:9" x14ac:dyDescent="0.3">
      <c r="A51" s="26" t="s">
        <v>52</v>
      </c>
      <c r="B51" s="88" t="s">
        <v>53</v>
      </c>
      <c r="C51" s="89"/>
      <c r="D51" s="89"/>
      <c r="E51" s="89"/>
      <c r="F51" s="89"/>
      <c r="G51" s="27">
        <v>4800</v>
      </c>
      <c r="H51" s="27">
        <v>7925</v>
      </c>
    </row>
    <row r="52" spans="1:9" x14ac:dyDescent="0.3">
      <c r="A52" s="26" t="s">
        <v>54</v>
      </c>
      <c r="B52" s="88" t="s">
        <v>55</v>
      </c>
      <c r="C52" s="89"/>
      <c r="D52" s="89"/>
      <c r="E52" s="89"/>
      <c r="F52" s="89"/>
      <c r="G52" s="21">
        <v>5000</v>
      </c>
      <c r="H52" s="21">
        <v>6000</v>
      </c>
    </row>
    <row r="53" spans="1:9" ht="16.8" customHeight="1" x14ac:dyDescent="0.3">
      <c r="A53" s="26" t="s">
        <v>56</v>
      </c>
      <c r="B53" s="88" t="s">
        <v>57</v>
      </c>
      <c r="C53" s="89"/>
      <c r="D53" s="89"/>
      <c r="E53" s="89"/>
      <c r="F53" s="89"/>
      <c r="G53" s="27">
        <v>1672</v>
      </c>
      <c r="H53" s="27">
        <v>2148</v>
      </c>
    </row>
    <row r="54" spans="1:9" ht="16.2" customHeight="1" x14ac:dyDescent="0.3">
      <c r="A54" s="26" t="s">
        <v>58</v>
      </c>
      <c r="B54" s="88" t="s">
        <v>59</v>
      </c>
      <c r="C54" s="89"/>
      <c r="D54" s="89"/>
      <c r="E54" s="89"/>
      <c r="F54" s="89"/>
      <c r="G54" s="36">
        <v>500</v>
      </c>
      <c r="H54" s="36">
        <v>500</v>
      </c>
    </row>
    <row r="55" spans="1:9" x14ac:dyDescent="0.3">
      <c r="A55" s="26" t="s">
        <v>60</v>
      </c>
      <c r="B55" s="88" t="s">
        <v>61</v>
      </c>
      <c r="C55" s="89"/>
      <c r="D55" s="89"/>
      <c r="E55" s="89"/>
      <c r="F55" s="89"/>
      <c r="G55" s="47">
        <v>500</v>
      </c>
      <c r="H55" s="47">
        <v>500</v>
      </c>
      <c r="I55" s="61"/>
    </row>
    <row r="56" spans="1:9" x14ac:dyDescent="0.3">
      <c r="A56" s="26" t="s">
        <v>62</v>
      </c>
      <c r="B56" s="88" t="s">
        <v>63</v>
      </c>
      <c r="C56" s="89"/>
      <c r="D56" s="89"/>
      <c r="E56" s="89"/>
      <c r="F56" s="89"/>
      <c r="G56" s="36">
        <v>133</v>
      </c>
      <c r="H56" s="36">
        <v>1500</v>
      </c>
      <c r="I56" s="60"/>
    </row>
    <row r="57" spans="1:9" x14ac:dyDescent="0.3">
      <c r="A57" s="26" t="s">
        <v>64</v>
      </c>
      <c r="B57" s="88" t="s">
        <v>65</v>
      </c>
      <c r="C57" s="89"/>
      <c r="D57" s="89"/>
      <c r="E57" s="89"/>
      <c r="F57" s="89"/>
      <c r="G57" s="47">
        <v>265</v>
      </c>
      <c r="H57" s="47">
        <v>265</v>
      </c>
    </row>
    <row r="58" spans="1:9" x14ac:dyDescent="0.3">
      <c r="A58" s="26" t="s">
        <v>66</v>
      </c>
      <c r="B58" s="88" t="s">
        <v>67</v>
      </c>
      <c r="C58" s="89"/>
      <c r="D58" s="89"/>
      <c r="E58" s="89"/>
      <c r="F58" s="89"/>
      <c r="G58" s="27">
        <v>24988</v>
      </c>
      <c r="H58" s="27">
        <v>0</v>
      </c>
    </row>
    <row r="59" spans="1:9" x14ac:dyDescent="0.3">
      <c r="A59" s="26" t="s">
        <v>68</v>
      </c>
      <c r="B59" s="88" t="s">
        <v>69</v>
      </c>
      <c r="C59" s="89"/>
      <c r="D59" s="89"/>
      <c r="E59" s="89"/>
      <c r="F59" s="89"/>
      <c r="G59" s="35">
        <v>6000</v>
      </c>
      <c r="H59" s="35">
        <v>1250</v>
      </c>
    </row>
    <row r="60" spans="1:9" x14ac:dyDescent="0.3">
      <c r="A60" s="26" t="s">
        <v>70</v>
      </c>
      <c r="B60" s="88" t="s">
        <v>71</v>
      </c>
      <c r="C60" s="89"/>
      <c r="D60" s="89"/>
      <c r="E60" s="89"/>
      <c r="F60" s="89"/>
      <c r="G60" s="21">
        <v>4839</v>
      </c>
      <c r="H60" s="21">
        <v>10000</v>
      </c>
    </row>
    <row r="61" spans="1:9" x14ac:dyDescent="0.3">
      <c r="A61" s="26" t="s">
        <v>72</v>
      </c>
      <c r="B61" s="88" t="s">
        <v>73</v>
      </c>
      <c r="C61" s="89"/>
      <c r="D61" s="89"/>
      <c r="E61" s="89"/>
      <c r="F61" s="89"/>
      <c r="G61" s="47">
        <v>0</v>
      </c>
      <c r="H61" s="47">
        <v>0</v>
      </c>
    </row>
    <row r="62" spans="1:9" x14ac:dyDescent="0.3">
      <c r="A62" s="26" t="s">
        <v>74</v>
      </c>
      <c r="B62" s="88" t="s">
        <v>75</v>
      </c>
      <c r="C62" s="89"/>
      <c r="D62" s="89"/>
      <c r="E62" s="89"/>
      <c r="F62" s="89"/>
      <c r="G62" s="47">
        <v>1500</v>
      </c>
      <c r="H62" s="47">
        <v>1500</v>
      </c>
    </row>
    <row r="63" spans="1:9" x14ac:dyDescent="0.3">
      <c r="A63" s="48" t="s">
        <v>76</v>
      </c>
      <c r="B63" s="93" t="s">
        <v>77</v>
      </c>
      <c r="C63" s="94"/>
      <c r="D63" s="94"/>
      <c r="E63" s="94"/>
      <c r="F63" s="94"/>
      <c r="G63" s="35">
        <v>1362</v>
      </c>
      <c r="H63" s="35">
        <v>1612</v>
      </c>
    </row>
    <row r="64" spans="1:9" x14ac:dyDescent="0.3">
      <c r="A64" s="48" t="s">
        <v>94</v>
      </c>
      <c r="B64" s="93" t="s">
        <v>95</v>
      </c>
      <c r="C64" s="93"/>
      <c r="D64" s="93"/>
      <c r="E64" s="93"/>
      <c r="F64" s="93"/>
      <c r="G64" s="47">
        <v>2256</v>
      </c>
      <c r="H64" s="47">
        <v>2256</v>
      </c>
    </row>
    <row r="65" spans="1:8" x14ac:dyDescent="0.3">
      <c r="A65" s="26" t="s">
        <v>78</v>
      </c>
      <c r="B65" s="88" t="s">
        <v>79</v>
      </c>
      <c r="C65" s="89"/>
      <c r="D65" s="89"/>
      <c r="E65" s="89"/>
      <c r="F65" s="89"/>
      <c r="G65" s="47">
        <v>398</v>
      </c>
      <c r="H65" s="47">
        <v>400</v>
      </c>
    </row>
    <row r="66" spans="1:8" x14ac:dyDescent="0.3">
      <c r="A66" s="26" t="s">
        <v>80</v>
      </c>
      <c r="B66" s="88" t="s">
        <v>81</v>
      </c>
      <c r="C66" s="89"/>
      <c r="D66" s="89"/>
      <c r="E66" s="89"/>
      <c r="F66" s="89"/>
      <c r="G66" s="27">
        <v>0</v>
      </c>
      <c r="H66" s="27">
        <v>0</v>
      </c>
    </row>
    <row r="67" spans="1:8" x14ac:dyDescent="0.3">
      <c r="A67" s="26" t="s">
        <v>82</v>
      </c>
      <c r="B67" s="88" t="s">
        <v>83</v>
      </c>
      <c r="C67" s="89"/>
      <c r="D67" s="89"/>
      <c r="E67" s="89"/>
      <c r="F67" s="89"/>
      <c r="G67" s="27">
        <v>0</v>
      </c>
      <c r="H67" s="27">
        <v>0</v>
      </c>
    </row>
    <row r="68" spans="1:8" x14ac:dyDescent="0.3">
      <c r="A68" s="26" t="s">
        <v>84</v>
      </c>
      <c r="B68" s="88" t="s">
        <v>85</v>
      </c>
      <c r="C68" s="89"/>
      <c r="D68" s="89"/>
      <c r="E68" s="89"/>
      <c r="F68" s="89"/>
      <c r="G68" s="27">
        <v>0</v>
      </c>
      <c r="H68" s="27">
        <v>0</v>
      </c>
    </row>
    <row r="69" spans="1:8" x14ac:dyDescent="0.3">
      <c r="A69" s="50"/>
      <c r="B69" s="102" t="s">
        <v>109</v>
      </c>
      <c r="C69" s="103"/>
      <c r="D69" s="103"/>
      <c r="E69" s="103"/>
      <c r="F69" s="103"/>
      <c r="G69" s="45">
        <f>SUM(G49:G68)</f>
        <v>110978</v>
      </c>
      <c r="H69" s="45">
        <f>SUM(H49:H68)</f>
        <v>128500</v>
      </c>
    </row>
    <row r="70" spans="1:8" ht="20.399999999999999" x14ac:dyDescent="0.3">
      <c r="A70" s="30" t="s">
        <v>12</v>
      </c>
      <c r="B70" s="109" t="s">
        <v>86</v>
      </c>
      <c r="C70" s="109"/>
      <c r="D70" s="109"/>
      <c r="E70" s="109"/>
      <c r="F70" s="109"/>
      <c r="G70" s="31" t="s">
        <v>169</v>
      </c>
      <c r="H70" s="31" t="s">
        <v>172</v>
      </c>
    </row>
    <row r="71" spans="1:8" x14ac:dyDescent="0.3">
      <c r="A71" s="34" t="s">
        <v>112</v>
      </c>
      <c r="B71" s="88" t="s">
        <v>110</v>
      </c>
      <c r="C71" s="110"/>
      <c r="D71" s="110"/>
      <c r="E71" s="110"/>
      <c r="F71" s="110"/>
      <c r="G71" s="27">
        <f>SUM(G21)</f>
        <v>11945</v>
      </c>
      <c r="H71" s="27">
        <f>SUM(H21)</f>
        <v>12000</v>
      </c>
    </row>
    <row r="72" spans="1:8" x14ac:dyDescent="0.3">
      <c r="A72" s="34" t="s">
        <v>113</v>
      </c>
      <c r="B72" s="90" t="s">
        <v>91</v>
      </c>
      <c r="C72" s="90"/>
      <c r="D72" s="90"/>
      <c r="E72" s="90"/>
      <c r="F72" s="90"/>
      <c r="G72" s="27">
        <f>SUM(G23)</f>
        <v>125376</v>
      </c>
      <c r="H72" s="27">
        <f>SUM(H23)</f>
        <v>217815</v>
      </c>
    </row>
    <row r="73" spans="1:8" ht="16.5" customHeight="1" x14ac:dyDescent="0.3">
      <c r="A73" s="34" t="s">
        <v>114</v>
      </c>
      <c r="B73" s="88" t="s">
        <v>92</v>
      </c>
      <c r="C73" s="88"/>
      <c r="D73" s="88"/>
      <c r="E73" s="88"/>
      <c r="F73" s="88"/>
      <c r="G73" s="27">
        <f>SUM(G32)</f>
        <v>109704</v>
      </c>
      <c r="H73" s="27">
        <f>SUM(H32)</f>
        <v>116374</v>
      </c>
    </row>
    <row r="74" spans="1:8" ht="15.75" customHeight="1" x14ac:dyDescent="0.3">
      <c r="A74" s="34" t="s">
        <v>115</v>
      </c>
      <c r="B74" s="90" t="s">
        <v>111</v>
      </c>
      <c r="C74" s="90"/>
      <c r="D74" s="90"/>
      <c r="E74" s="90"/>
      <c r="F74" s="90"/>
      <c r="G74" s="27">
        <v>10000</v>
      </c>
      <c r="H74" s="27">
        <v>85228</v>
      </c>
    </row>
    <row r="75" spans="1:8" x14ac:dyDescent="0.3">
      <c r="A75" s="32"/>
      <c r="B75" s="111" t="s">
        <v>93</v>
      </c>
      <c r="C75" s="112"/>
      <c r="D75" s="112"/>
      <c r="E75" s="112"/>
      <c r="F75" s="112"/>
      <c r="G75" s="33">
        <f>G72-G73</f>
        <v>15672</v>
      </c>
      <c r="H75" s="33">
        <f>H72-H73</f>
        <v>101441</v>
      </c>
    </row>
    <row r="76" spans="1:8" x14ac:dyDescent="0.3">
      <c r="G76" s="4"/>
      <c r="H76" s="4"/>
    </row>
    <row r="77" spans="1:8" x14ac:dyDescent="0.3">
      <c r="G77" s="4"/>
      <c r="H77" s="4"/>
    </row>
    <row r="78" spans="1:8" x14ac:dyDescent="0.3">
      <c r="A78" s="71" t="s">
        <v>87</v>
      </c>
      <c r="B78" s="104"/>
      <c r="C78" s="105" t="s">
        <v>117</v>
      </c>
      <c r="D78" s="106"/>
      <c r="E78" s="107"/>
      <c r="G78" s="20"/>
      <c r="H78" s="20"/>
    </row>
    <row r="81" spans="1:5" x14ac:dyDescent="0.3">
      <c r="A81" s="71" t="s">
        <v>88</v>
      </c>
      <c r="B81" s="104"/>
      <c r="C81" s="108" t="s">
        <v>116</v>
      </c>
      <c r="D81" s="106"/>
      <c r="E81" s="107"/>
    </row>
  </sheetData>
  <mergeCells count="76">
    <mergeCell ref="A78:B78"/>
    <mergeCell ref="C78:E78"/>
    <mergeCell ref="A81:B81"/>
    <mergeCell ref="C81:E81"/>
    <mergeCell ref="B70:F70"/>
    <mergeCell ref="B71:F71"/>
    <mergeCell ref="B72:F72"/>
    <mergeCell ref="B73:F73"/>
    <mergeCell ref="B74:F74"/>
    <mergeCell ref="B75:F75"/>
    <mergeCell ref="B69:F69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57:F57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45:F45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33:F33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21:F21"/>
    <mergeCell ref="A8:B8"/>
    <mergeCell ref="E8:F8"/>
    <mergeCell ref="A10:B10"/>
    <mergeCell ref="C10:F10"/>
    <mergeCell ref="A12:B12"/>
    <mergeCell ref="D12:F12"/>
    <mergeCell ref="A14:B14"/>
    <mergeCell ref="D14:F15"/>
    <mergeCell ref="A17:C17"/>
    <mergeCell ref="B19:F19"/>
    <mergeCell ref="B20:F20"/>
    <mergeCell ref="A1:F1"/>
    <mergeCell ref="A2:F2"/>
    <mergeCell ref="A3:F3"/>
    <mergeCell ref="A4:B4"/>
    <mergeCell ref="A6:B6"/>
    <mergeCell ref="C6:F6"/>
  </mergeCells>
  <conditionalFormatting sqref="G21:H22 G24:H31 G33:H41 G43:H68 G71:H74">
    <cfRule type="cellIs" dxfId="1" priority="2" stopIfTrue="1" operator="notEqual">
      <formula>ROUND(G21,0)</formula>
    </cfRule>
  </conditionalFormatting>
  <conditionalFormatting sqref="G21:H41 G43:H69 G71:H75">
    <cfRule type="cellIs" dxfId="0" priority="1" stopIfTrue="1" operator="lessThan">
      <formula>0</formula>
    </cfRule>
  </conditionalFormatting>
  <dataValidations count="13">
    <dataValidation type="whole" allowBlank="1" showErrorMessage="1" errorTitle="Neispravan RNO" error="RNO mora biti numerička vrijednost. Najmanji RNO je 19, RNO mora biti upisan na 7 znamenaka (s vodećim nulama ako je kraći)." sqref="C4 C65539 C131075 C196611 C262147 C327683 C393219 C458755 C524291 C589827 C655363 C720899 C786435 C851971 C917507 C983043" xr:uid="{8663B46C-7E97-479A-B8A5-D2A0101CF3EB}">
      <formula1>19</formula1>
      <formula2>999999</formula2>
    </dataValidation>
    <dataValidation type="whole" allowBlank="1" showInputMessage="1" showErrorMessage="1" errorTitle="Neispravan unos" error="Poštanski broj mora biti u rangu poštanskih brojeva koji su u primjeni u Republici Hrvatskoj, 10000 do 60000." sqref="C8 C65543 C131079 C196615 C262151 C327687 C393223 C458759 C524295 C589831 C655367 C720903 C786439 C851975 C917511 C983047" xr:uid="{5E03F98E-67C1-4DA7-AE60-7D65EBECFC6A}">
      <formula1>10000</formula1>
      <formula2>60000</formula2>
    </dataValidation>
    <dataValidation type="textLength" allowBlank="1" showErrorMessage="1" errorTitle="Naziv neispravan" error="Naziv korisnika mora imati najmanje 3 a najviše 64 slovnih znakova. Ne upisujte nazive s &quot;navodnicima&quot; i slično." sqref="C65541:F65541 C131077:F131077 C196613:F196613 C262149:F262149 C327685:F327685 C393221:F393221 C458757:F458757 C524293:F524293 C589829:F589829 C655365:F655365 C720901:F720901 C786437:F786437 C851973:F851973 C917509:F917509 C983045:F983045 C6:F6" xr:uid="{900394B6-D3DB-48EA-8CA2-FD7441F62F4A}">
      <formula1>1</formula1>
      <formula2>64</formula2>
    </dataValidation>
    <dataValidation type="textLength" allowBlank="1" showErrorMessage="1" errorTitle="Neispravno mjesto" error="Mjesto mora biti upisano, maksimalno 22 slovna mjesta, ne skraćujte nazive mjesta ako naziv ne prelazi 22 slova (primjer: uvijek pišite SLAVONSKI BROD, ne SL. Brod ili Slav. Brod)." sqref="E65543:F65543 E131079:F131079 E196615:F196615 E262151:F262151 E327687:F327687 E393223:F393223 E458759:F458759 E524295:F524295 E589831:F589831 E655367:F655367 E720903:F720903 E786439:F786439 E851975:F851975 E917511:F917511 E983047:F983047 E8:F8" xr:uid="{217803F0-2666-431D-9449-8604B1E89F55}">
      <formula1>2</formula1>
      <formula2>22</formula2>
    </dataValidation>
    <dataValidation type="whole" allowBlank="1" showErrorMessage="1" errorTitle="Neispravno upisan matični broj" error="Matični broj upisuje se kao brojčana vrijednost (u granicama matičnih brojeva pirmjenjivih u Hrvatskoj). Upisani matični broj prikazat će se na 8 znamenaka (s vodećim nulama) nakon upisa." sqref="E4 E65539 E131075 E196611 E262147 E327683 E393219 E458755 E524291 E589827 E655363 E720899 E786435 E851971 E917507 E983043" xr:uid="{AB6B9B93-39A8-425F-999B-C83907525B81}">
      <formula1>123455</formula1>
      <formula2>80000000</formula2>
    </dataValidation>
    <dataValidation type="textLength" allowBlank="1" showErrorMessage="1" errorTitle="Neispravna adresa" error="Unesite naziv ulice i kućni broj, moraju imati najmanje 3 a najviše 38 slovnih znakova. Ako je naziv ulice toliko dug, skratite ga da stane u 38 slova." sqref="C65545:F65545 C131081:F131081 C196617:F196617 C262153:F262153 C327689:F327689 C393225:F393225 C458761:F458761 C524297:F524297 C589833:F589833 C655369:F655369 C720905:F720905 C786441:F786441 C851977:F851977 C917513:F917513 C983049:F983049 C10:F10" xr:uid="{53B862D7-7C7C-4135-B689-C221965E6768}">
      <formula1>3</formula1>
      <formula2>38</formula2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78:E78 C65613:E65613 C131149:E131149 C196685:E196685 C262221:E262221 C327757:E327757 C393293:E393293 C458829:E458829 C524365:E524365 C589901:E589901 C655437:E655437 C720973:E720973 C786509:E786509 C852045:E852045 C917581:E917581 C983117:E983117" xr:uid="{DAE216BF-0143-4DF3-BC59-3A7F17B24BCE}">
      <formula1>6</formula1>
      <formula2>40</formula2>
    </dataValidation>
    <dataValidation type="textLength" allowBlank="1" showErrorMessage="1" errorTitle="Neispravno ime i prezime osobe" error="Upišite samo jednu osobu za kontaktiranje i jedan broj telefona (obavezno s pozivnim brojem). Dužina teksta osobe za kontaktiranje može biti između 6 i 40 slova." sqref="C65615:E65615 C131151:E131151 C196687:E196687 C262223:E262223 C327759:E327759 C393295:E393295 C458831:E458831 C524367:E524367 C589903:E589903 C655439:E655439 C720975:E720975 C786511:E786511 C852047:E852047 C917583:E917583 C983119:E983119" xr:uid="{20238D44-69E7-4C70-A457-31BD1C1AA6D9}">
      <formula1>6</formula1>
      <formula2>40</formula2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81:E81 C65617:E65617 C131153:E131153 C196689:E196689 C262225:E262225 C327761:E327761 C393297:E393297 C458833:E458833 C524369:E524369 C589905:E589905 C655441:E655441 C720977:E720977 C786513:E786513 C852049:E852049 C917585:E917585 C983121:E983121" xr:uid="{B64639D5-81A6-483E-9E76-D26142661FB1}">
      <formula1>6</formula1>
      <formula2>100</formula2>
    </dataValidation>
    <dataValidation type="list" allowBlank="1" showInputMessage="1" showErrorMessage="1" errorTitle="Kriva općina" error="Županija i općina se upisuju šifarski (šifrarnik postojećih općina i pripadajućih županija imate na listu ZupOpc)" sqref="C983051 C12 C917515 C851979 C786443 C720907 C655371 C589835 C524299 C458763 C393227 C327691 C262155 C196619 C131083 C65547" xr:uid="{FE9B71FD-8458-438F-A617-5391F409DE3A}">
      <formula1>#REF!</formula1>
    </dataValidation>
    <dataValidation type="list" allowBlank="1" showInputMessage="1" showErrorMessage="1" errorTitle="Neispravna šifra djelatnosti" error="Šifra djelatnosti koju ste upisali ne postoji u šifrarniku, ispravite unos." sqref="C983053 C14 C917517 C851981 C786445 C720909 C655373 C589837 C524301 C458765 C393229 C327693 C262157 C196621 C131085 C65549" xr:uid="{D88FE4E7-0CA1-4430-AF3A-E94CA92F072B}">
      <formula1>#REF!</formula1>
    </dataValidation>
    <dataValidation type="textLength" allowBlank="1" showErrorMessage="1" errorTitle="Neispravan broj telefona" error="Broj telefona upišite s pozivnim brojem bez ikakvih znakova odvajanja znamenaka (razmak, &quot;/&quot;, &quot;-&quot;). Može biti dužine 7 do 10 znamenaka" sqref="G78:H78" xr:uid="{8722CB4E-B7BB-4317-8809-F9EE78538392}">
      <formula1>7</formula1>
      <formula2>10</formula2>
    </dataValidation>
    <dataValidation type="whole" operator="greaterThanOrEqual" allowBlank="1" showErrorMessage="1" errorTitle="Nedozvoljen unos" error="Dozvoljen je samo upis pozitivnih cijelih brojeva, ako je iznos nula (tj. nema podatka), upišite nulu" sqref="G43:H69 G71:H75 G21:H41" xr:uid="{FCF008B9-C543-43A3-9EB7-0EE82A7816FD}">
      <formula1>0</formula1>
    </dataValidation>
  </dataValidations>
  <hyperlinks>
    <hyperlink ref="C81" r:id="rId1" xr:uid="{016B74C4-6C87-4CC1-BC0D-38D21DC8A6E4}"/>
  </hyperlinks>
  <pageMargins left="0.7" right="0.7" top="0.75" bottom="0.75" header="0.3" footer="0.3"/>
  <pageSetup paperSize="9" scale="59" orientation="portrait" r:id="rId2"/>
  <ignoredErrors>
    <ignoredError sqref="H32" formulaRange="1"/>
    <ignoredError sqref="H29" unlockedFormula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46D14-FD88-4B0C-9171-F18FD135E6AF}">
  <dimension ref="A2:L36"/>
  <sheetViews>
    <sheetView topLeftCell="A19" workbookViewId="0">
      <selection activeCell="O29" sqref="O29"/>
    </sheetView>
  </sheetViews>
  <sheetFormatPr defaultRowHeight="14.4" x14ac:dyDescent="0.3"/>
  <cols>
    <col min="1" max="1" width="23.44140625" customWidth="1"/>
    <col min="2" max="2" width="12.33203125" customWidth="1"/>
    <col min="3" max="3" width="10.21875" customWidth="1"/>
    <col min="4" max="4" width="12.109375" customWidth="1"/>
    <col min="5" max="5" width="12" customWidth="1"/>
    <col min="7" max="7" width="12.109375" customWidth="1"/>
    <col min="8" max="8" width="12.44140625" customWidth="1"/>
    <col min="9" max="9" width="12.6640625" customWidth="1"/>
    <col min="10" max="10" width="11.88671875" customWidth="1"/>
    <col min="11" max="11" width="14.77734375" customWidth="1"/>
    <col min="12" max="12" width="20.44140625" customWidth="1"/>
  </cols>
  <sheetData>
    <row r="2" spans="1:12" x14ac:dyDescent="0.3">
      <c r="A2" s="120" t="s">
        <v>147</v>
      </c>
      <c r="B2" s="120"/>
      <c r="C2" s="51" t="s">
        <v>155</v>
      </c>
      <c r="D2" s="51"/>
      <c r="E2" s="51" t="s">
        <v>154</v>
      </c>
      <c r="F2" s="51"/>
    </row>
    <row r="3" spans="1:12" x14ac:dyDescent="0.3">
      <c r="A3" s="113" t="s">
        <v>148</v>
      </c>
      <c r="B3" s="113"/>
      <c r="C3">
        <v>2999.88</v>
      </c>
      <c r="E3">
        <f>C3*12</f>
        <v>35998.559999999998</v>
      </c>
      <c r="H3" s="115" t="s">
        <v>134</v>
      </c>
      <c r="I3" s="115"/>
      <c r="J3" s="115"/>
      <c r="K3" s="115"/>
      <c r="L3" s="115"/>
    </row>
    <row r="4" spans="1:12" x14ac:dyDescent="0.3">
      <c r="A4" s="113" t="s">
        <v>149</v>
      </c>
      <c r="B4" s="113"/>
      <c r="C4">
        <v>2253.5500000000002</v>
      </c>
      <c r="E4" s="52">
        <f>C4*8</f>
        <v>18028.400000000001</v>
      </c>
      <c r="H4" s="38"/>
      <c r="I4" s="38"/>
      <c r="J4" s="38"/>
      <c r="K4" s="38"/>
      <c r="L4" s="38"/>
    </row>
    <row r="5" spans="1:12" x14ac:dyDescent="0.3">
      <c r="A5" s="113" t="s">
        <v>156</v>
      </c>
      <c r="B5" s="113"/>
      <c r="C5">
        <v>1798.47</v>
      </c>
      <c r="E5">
        <f>C5*12</f>
        <v>21581.64</v>
      </c>
      <c r="H5" s="39" t="s">
        <v>136</v>
      </c>
      <c r="I5" s="39"/>
      <c r="J5" s="39" t="s">
        <v>135</v>
      </c>
      <c r="K5" s="39" t="s">
        <v>133</v>
      </c>
    </row>
    <row r="6" spans="1:12" x14ac:dyDescent="0.3">
      <c r="A6" s="118" t="s">
        <v>173</v>
      </c>
      <c r="B6" s="118"/>
      <c r="C6">
        <v>1798.47</v>
      </c>
      <c r="E6">
        <f>C5*6</f>
        <v>10790.82</v>
      </c>
      <c r="H6" s="39"/>
      <c r="I6" s="39"/>
      <c r="J6" s="39"/>
      <c r="K6" s="39"/>
    </row>
    <row r="7" spans="1:12" x14ac:dyDescent="0.3">
      <c r="E7" s="51">
        <f>SUM(E3:E6)</f>
        <v>86399.420000000013</v>
      </c>
      <c r="F7" s="51"/>
      <c r="H7" s="40" t="s">
        <v>6</v>
      </c>
      <c r="I7" s="40"/>
      <c r="J7" s="40">
        <v>3411</v>
      </c>
      <c r="K7" s="40">
        <f>J7*0.4</f>
        <v>1364.4</v>
      </c>
    </row>
    <row r="8" spans="1:12" x14ac:dyDescent="0.3">
      <c r="A8" t="s">
        <v>150</v>
      </c>
      <c r="D8" t="s">
        <v>153</v>
      </c>
      <c r="H8" s="40" t="s">
        <v>121</v>
      </c>
      <c r="I8" s="40"/>
      <c r="J8" s="40">
        <v>9665</v>
      </c>
      <c r="K8" s="40">
        <f t="shared" ref="K8:K21" si="0">J8*0.4</f>
        <v>3866</v>
      </c>
    </row>
    <row r="9" spans="1:12" x14ac:dyDescent="0.3">
      <c r="A9" s="51" t="s">
        <v>151</v>
      </c>
      <c r="B9" t="s">
        <v>174</v>
      </c>
      <c r="D9" s="52">
        <v>530.88</v>
      </c>
      <c r="H9" s="40" t="s">
        <v>122</v>
      </c>
      <c r="I9" s="40"/>
      <c r="J9" s="40">
        <v>5436</v>
      </c>
      <c r="K9" s="40">
        <f t="shared" si="0"/>
        <v>2174.4</v>
      </c>
    </row>
    <row r="10" spans="1:12" x14ac:dyDescent="0.3">
      <c r="B10" t="s">
        <v>175</v>
      </c>
      <c r="D10" s="52">
        <v>238.92</v>
      </c>
      <c r="H10" s="40" t="s">
        <v>123</v>
      </c>
      <c r="I10" s="40"/>
      <c r="J10" s="40">
        <v>1948</v>
      </c>
      <c r="K10" s="40">
        <f t="shared" si="0"/>
        <v>779.2</v>
      </c>
    </row>
    <row r="11" spans="1:12" x14ac:dyDescent="0.3">
      <c r="B11" t="s">
        <v>152</v>
      </c>
      <c r="D11" s="52">
        <v>796.32</v>
      </c>
      <c r="H11" s="40" t="s">
        <v>124</v>
      </c>
      <c r="I11" s="40"/>
      <c r="J11" s="40">
        <v>1217</v>
      </c>
      <c r="K11" s="40">
        <f t="shared" si="0"/>
        <v>486.8</v>
      </c>
    </row>
    <row r="12" spans="1:12" x14ac:dyDescent="0.3">
      <c r="B12" t="s">
        <v>176</v>
      </c>
      <c r="D12" s="52">
        <v>238.92</v>
      </c>
      <c r="H12" s="40"/>
      <c r="I12" s="40"/>
      <c r="J12" s="40"/>
      <c r="K12" s="40"/>
    </row>
    <row r="13" spans="1:12" x14ac:dyDescent="0.3">
      <c r="B13" t="s">
        <v>177</v>
      </c>
      <c r="D13" s="52">
        <v>238.92</v>
      </c>
      <c r="H13" s="40"/>
      <c r="I13" s="40"/>
      <c r="J13" s="40"/>
      <c r="K13" s="40"/>
    </row>
    <row r="14" spans="1:12" x14ac:dyDescent="0.3">
      <c r="C14" s="51"/>
      <c r="D14" s="53">
        <f>SUM(D9:D13)</f>
        <v>2043.96</v>
      </c>
      <c r="H14" s="40" t="s">
        <v>125</v>
      </c>
      <c r="I14" s="40"/>
      <c r="J14" s="40">
        <v>1552</v>
      </c>
      <c r="K14" s="40">
        <f t="shared" si="0"/>
        <v>620.80000000000007</v>
      </c>
    </row>
    <row r="15" spans="1:12" x14ac:dyDescent="0.3">
      <c r="H15" s="40" t="s">
        <v>126</v>
      </c>
      <c r="I15" s="40"/>
      <c r="J15" s="40">
        <v>984</v>
      </c>
      <c r="K15" s="40">
        <f t="shared" si="0"/>
        <v>393.6</v>
      </c>
    </row>
    <row r="16" spans="1:12" x14ac:dyDescent="0.3">
      <c r="A16" s="51" t="s">
        <v>157</v>
      </c>
      <c r="B16">
        <v>350</v>
      </c>
      <c r="C16" s="51">
        <v>1050</v>
      </c>
      <c r="F16" s="52"/>
      <c r="H16" s="40" t="s">
        <v>127</v>
      </c>
      <c r="I16" s="40"/>
      <c r="J16" s="40">
        <v>5870</v>
      </c>
      <c r="K16" s="40">
        <f t="shared" si="0"/>
        <v>2348</v>
      </c>
    </row>
    <row r="17" spans="1:12" x14ac:dyDescent="0.3">
      <c r="A17" s="51" t="s">
        <v>158</v>
      </c>
      <c r="B17">
        <v>350</v>
      </c>
      <c r="C17" s="51">
        <v>1750</v>
      </c>
      <c r="H17" s="40" t="s">
        <v>128</v>
      </c>
      <c r="I17" s="40"/>
      <c r="J17" s="40">
        <v>6260</v>
      </c>
      <c r="K17" s="40">
        <f t="shared" si="0"/>
        <v>2504</v>
      </c>
    </row>
    <row r="18" spans="1:12" x14ac:dyDescent="0.3">
      <c r="A18" s="51" t="s">
        <v>159</v>
      </c>
      <c r="B18">
        <v>140</v>
      </c>
      <c r="C18" s="51">
        <v>420</v>
      </c>
      <c r="H18" s="40" t="s">
        <v>129</v>
      </c>
      <c r="I18" s="40"/>
      <c r="J18" s="40">
        <v>1658</v>
      </c>
      <c r="K18" s="40">
        <f t="shared" si="0"/>
        <v>663.2</v>
      </c>
    </row>
    <row r="19" spans="1:12" x14ac:dyDescent="0.3">
      <c r="H19" s="40" t="s">
        <v>130</v>
      </c>
      <c r="I19" s="40"/>
      <c r="J19" s="40">
        <v>3602</v>
      </c>
      <c r="K19" s="40">
        <f t="shared" si="0"/>
        <v>1440.8000000000002</v>
      </c>
    </row>
    <row r="20" spans="1:12" x14ac:dyDescent="0.3">
      <c r="A20" s="51" t="s">
        <v>160</v>
      </c>
      <c r="B20" s="52">
        <f>E7+D14+C16+C17+C18</f>
        <v>91663.380000000019</v>
      </c>
      <c r="H20" s="40" t="s">
        <v>131</v>
      </c>
      <c r="I20" s="40"/>
      <c r="J20" s="40">
        <v>1005</v>
      </c>
      <c r="K20" s="40">
        <f t="shared" si="0"/>
        <v>402</v>
      </c>
    </row>
    <row r="21" spans="1:12" x14ac:dyDescent="0.3">
      <c r="A21" s="54" t="s">
        <v>161</v>
      </c>
      <c r="B21" s="121" t="s">
        <v>178</v>
      </c>
      <c r="C21" s="121"/>
      <c r="D21" s="121"/>
      <c r="E21" s="121"/>
      <c r="H21" s="40" t="s">
        <v>132</v>
      </c>
      <c r="I21" s="40"/>
      <c r="J21" s="40">
        <v>242</v>
      </c>
      <c r="K21" s="40">
        <f t="shared" si="0"/>
        <v>96.800000000000011</v>
      </c>
    </row>
    <row r="22" spans="1:12" x14ac:dyDescent="0.3">
      <c r="B22" s="121"/>
      <c r="C22" s="121"/>
      <c r="D22" s="121"/>
      <c r="E22" s="121"/>
      <c r="H22" s="116" t="s">
        <v>145</v>
      </c>
      <c r="I22" s="116"/>
      <c r="J22" s="116"/>
      <c r="K22" s="39">
        <v>1593</v>
      </c>
    </row>
    <row r="23" spans="1:12" x14ac:dyDescent="0.3">
      <c r="H23" s="116" t="s">
        <v>137</v>
      </c>
      <c r="I23" s="116"/>
      <c r="J23" s="39">
        <f>SUM(J7:J21)</f>
        <v>42850</v>
      </c>
      <c r="K23" s="39">
        <f>SUM(K7:K22)</f>
        <v>18733</v>
      </c>
    </row>
    <row r="24" spans="1:12" x14ac:dyDescent="0.3">
      <c r="H24" s="37"/>
      <c r="I24" s="37"/>
      <c r="J24" s="37"/>
      <c r="K24" s="37"/>
      <c r="L24" s="37"/>
    </row>
    <row r="25" spans="1:12" x14ac:dyDescent="0.3">
      <c r="A25" t="s">
        <v>162</v>
      </c>
      <c r="H25" s="114" t="s">
        <v>138</v>
      </c>
      <c r="I25" s="114"/>
      <c r="K25" s="117" t="s">
        <v>141</v>
      </c>
      <c r="L25" s="117"/>
    </row>
    <row r="26" spans="1:12" x14ac:dyDescent="0.3">
      <c r="A26" t="s">
        <v>163</v>
      </c>
      <c r="B26" s="119">
        <v>116391</v>
      </c>
      <c r="C26" s="119"/>
      <c r="D26" s="119"/>
      <c r="H26" s="44"/>
      <c r="I26" s="44"/>
      <c r="K26" s="42" t="s">
        <v>182</v>
      </c>
      <c r="L26" s="42">
        <v>5380</v>
      </c>
    </row>
    <row r="27" spans="1:12" x14ac:dyDescent="0.3">
      <c r="A27" t="s">
        <v>164</v>
      </c>
      <c r="B27" s="57">
        <v>7881.35</v>
      </c>
      <c r="C27" t="s">
        <v>165</v>
      </c>
      <c r="H27" s="44" t="s">
        <v>139</v>
      </c>
      <c r="I27" s="44">
        <v>1062</v>
      </c>
      <c r="K27" s="42" t="s">
        <v>142</v>
      </c>
      <c r="L27" s="42">
        <v>4320</v>
      </c>
    </row>
    <row r="28" spans="1:12" x14ac:dyDescent="0.3">
      <c r="B28" s="56">
        <v>4810</v>
      </c>
      <c r="C28" t="s">
        <v>166</v>
      </c>
      <c r="H28" s="44" t="s">
        <v>140</v>
      </c>
      <c r="I28" s="44">
        <v>550</v>
      </c>
      <c r="K28" s="42" t="s">
        <v>143</v>
      </c>
      <c r="L28" s="42">
        <v>300</v>
      </c>
    </row>
    <row r="29" spans="1:12" x14ac:dyDescent="0.3">
      <c r="B29" s="58">
        <v>12691</v>
      </c>
      <c r="H29" s="43" t="s">
        <v>137</v>
      </c>
      <c r="I29" s="44">
        <f>SUM(I27:I28)</f>
        <v>1612</v>
      </c>
      <c r="J29" s="59" t="s">
        <v>180</v>
      </c>
      <c r="K29" s="41" t="s">
        <v>137</v>
      </c>
      <c r="L29" s="64" t="s">
        <v>181</v>
      </c>
    </row>
    <row r="31" spans="1:12" x14ac:dyDescent="0.3">
      <c r="A31" s="54" t="s">
        <v>167</v>
      </c>
      <c r="B31" s="54">
        <v>50000</v>
      </c>
    </row>
    <row r="34" spans="1:7" x14ac:dyDescent="0.3">
      <c r="A34" s="113" t="s">
        <v>168</v>
      </c>
      <c r="B34" s="113"/>
      <c r="C34" s="113"/>
      <c r="D34" s="113"/>
      <c r="E34" s="113"/>
      <c r="F34" s="113"/>
      <c r="G34" s="54">
        <v>1250</v>
      </c>
    </row>
    <row r="36" spans="1:7" x14ac:dyDescent="0.3">
      <c r="A36" s="113" t="s">
        <v>179</v>
      </c>
      <c r="B36" s="113"/>
      <c r="C36" s="113"/>
      <c r="D36" s="113"/>
      <c r="E36" s="113"/>
      <c r="F36" s="113"/>
      <c r="G36" s="54">
        <v>85228</v>
      </c>
    </row>
  </sheetData>
  <mergeCells count="14">
    <mergeCell ref="A36:F36"/>
    <mergeCell ref="A2:B2"/>
    <mergeCell ref="A3:B3"/>
    <mergeCell ref="A4:B4"/>
    <mergeCell ref="A5:B5"/>
    <mergeCell ref="B21:E22"/>
    <mergeCell ref="A34:F34"/>
    <mergeCell ref="H25:I25"/>
    <mergeCell ref="H3:L3"/>
    <mergeCell ref="H22:J22"/>
    <mergeCell ref="H23:I23"/>
    <mergeCell ref="K25:L25"/>
    <mergeCell ref="A6:B6"/>
    <mergeCell ref="B26:D26"/>
  </mergeCells>
  <pageMargins left="0.7" right="0.7" top="0.75" bottom="0.75" header="0.3" footer="0.3"/>
  <pageSetup paperSize="9" orientation="portrait" verticalDpi="0" r:id="rId1"/>
  <ignoredErrors>
    <ignoredError sqref="L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FINANCIJSKI PLAN ZA 2023.</vt:lpstr>
      <vt:lpstr>Pojašnjenje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 Tramišak</dc:creator>
  <cp:lastModifiedBy>Ivana</cp:lastModifiedBy>
  <cp:lastPrinted>2022-12-09T11:13:20Z</cp:lastPrinted>
  <dcterms:created xsi:type="dcterms:W3CDTF">2015-11-02T14:14:43Z</dcterms:created>
  <dcterms:modified xsi:type="dcterms:W3CDTF">2024-12-17T09:28:00Z</dcterms:modified>
</cp:coreProperties>
</file>